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bookViews>
    <workbookView xWindow="0" yWindow="0" windowWidth="15525" windowHeight="11490"/>
  </bookViews>
  <sheets>
    <sheet name="Sheet1" sheetId="1" r:id="rId1"/>
    <sheet name="PID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12" i="2" l="1"/>
  <c r="B1611" i="2"/>
  <c r="B1610" i="2"/>
  <c r="B1609" i="2"/>
  <c r="B1608" i="2"/>
  <c r="B1607" i="2"/>
  <c r="B1606" i="2"/>
  <c r="B1605" i="2"/>
  <c r="B1604" i="2"/>
  <c r="B1603" i="2"/>
  <c r="B1602" i="2"/>
  <c r="B1601" i="2"/>
  <c r="B1600" i="2"/>
  <c r="B1599" i="2"/>
  <c r="B1598" i="2"/>
  <c r="B1597" i="2"/>
  <c r="B1596" i="2"/>
  <c r="B1595" i="2"/>
  <c r="B1594" i="2"/>
  <c r="B1593" i="2"/>
  <c r="B1592" i="2"/>
  <c r="B1591" i="2"/>
  <c r="B1590" i="2"/>
  <c r="B1589" i="2"/>
  <c r="B1588" i="2"/>
  <c r="B1587" i="2"/>
  <c r="B1586" i="2"/>
  <c r="B1585" i="2"/>
  <c r="B1584" i="2"/>
  <c r="B1583" i="2"/>
  <c r="B1582" i="2"/>
  <c r="B1581" i="2"/>
  <c r="B1580" i="2"/>
  <c r="B1579" i="2"/>
  <c r="B1578" i="2"/>
  <c r="B1577" i="2"/>
  <c r="B1576" i="2"/>
  <c r="B1575" i="2"/>
  <c r="B1574" i="2"/>
  <c r="B1573" i="2"/>
  <c r="B1572" i="2"/>
  <c r="B1571" i="2"/>
  <c r="B1570" i="2"/>
  <c r="B1569" i="2"/>
  <c r="B1568" i="2"/>
  <c r="B1567" i="2"/>
  <c r="B1566" i="2"/>
  <c r="B1565" i="2"/>
  <c r="B1564" i="2"/>
  <c r="B1563" i="2"/>
  <c r="B1562" i="2"/>
  <c r="B1561" i="2"/>
  <c r="B1560" i="2"/>
  <c r="B1559" i="2"/>
  <c r="B1558" i="2"/>
  <c r="B1557" i="2"/>
  <c r="B1556" i="2"/>
  <c r="B1555" i="2"/>
  <c r="B1554" i="2"/>
  <c r="B1553" i="2"/>
  <c r="B1552" i="2"/>
  <c r="B1551" i="2"/>
  <c r="B1550" i="2"/>
  <c r="B1549" i="2"/>
  <c r="B1548" i="2"/>
  <c r="B1547" i="2"/>
  <c r="B1546" i="2"/>
  <c r="B1545" i="2"/>
  <c r="B1544" i="2"/>
  <c r="B1543" i="2"/>
  <c r="B1542" i="2"/>
  <c r="B1541" i="2"/>
  <c r="B1540" i="2"/>
  <c r="B1539" i="2"/>
  <c r="B1538" i="2"/>
  <c r="B1537" i="2"/>
  <c r="B1536" i="2"/>
  <c r="B1535" i="2"/>
  <c r="B1534" i="2"/>
  <c r="B1533" i="2"/>
  <c r="B1532" i="2"/>
  <c r="B1531" i="2"/>
  <c r="B1530" i="2"/>
  <c r="B1529" i="2"/>
  <c r="B1528" i="2"/>
  <c r="B1527" i="2"/>
  <c r="B1526" i="2"/>
  <c r="B1525" i="2"/>
  <c r="B1524" i="2"/>
  <c r="B1523" i="2"/>
  <c r="B1522" i="2"/>
  <c r="B1521" i="2"/>
  <c r="B1520" i="2"/>
  <c r="B1519" i="2"/>
  <c r="B1518" i="2"/>
  <c r="B1517" i="2"/>
  <c r="B1516" i="2"/>
  <c r="B1515" i="2"/>
  <c r="B1514" i="2"/>
  <c r="B1513" i="2"/>
  <c r="B1512" i="2"/>
  <c r="B1511" i="2"/>
  <c r="B1510" i="2"/>
  <c r="B1509" i="2"/>
  <c r="B1508" i="2"/>
  <c r="B1507" i="2"/>
  <c r="B1506" i="2"/>
  <c r="B1505" i="2"/>
  <c r="B1504" i="2"/>
  <c r="B1503" i="2"/>
  <c r="B1502" i="2"/>
  <c r="B1501" i="2"/>
  <c r="B1500" i="2"/>
  <c r="B1499" i="2"/>
  <c r="B1498" i="2"/>
  <c r="B1497" i="2"/>
  <c r="B1496" i="2"/>
  <c r="B1495" i="2"/>
  <c r="B1494" i="2"/>
  <c r="B1493" i="2"/>
  <c r="B1492" i="2"/>
  <c r="B1491" i="2"/>
  <c r="B1490" i="2"/>
  <c r="B1489" i="2"/>
  <c r="B1488" i="2"/>
  <c r="B1487" i="2"/>
  <c r="B1486" i="2"/>
  <c r="B1485" i="2"/>
  <c r="B1484" i="2"/>
  <c r="B1483" i="2"/>
  <c r="B1482" i="2"/>
  <c r="B1481" i="2"/>
  <c r="B1480" i="2"/>
  <c r="B1479" i="2"/>
  <c r="B1478" i="2"/>
  <c r="B1477" i="2"/>
  <c r="B1476" i="2"/>
  <c r="B1475" i="2"/>
  <c r="B1474" i="2"/>
  <c r="B1473" i="2"/>
  <c r="B1472" i="2"/>
  <c r="B1471" i="2"/>
  <c r="B1470" i="2"/>
  <c r="B1469" i="2"/>
  <c r="B1468" i="2"/>
  <c r="B1467" i="2"/>
  <c r="B1466" i="2"/>
  <c r="B1465" i="2"/>
  <c r="B1464" i="2"/>
  <c r="B1463" i="2"/>
  <c r="B1462" i="2"/>
  <c r="B1461" i="2"/>
  <c r="B1460" i="2"/>
  <c r="B1459" i="2"/>
  <c r="B1458" i="2"/>
  <c r="B1457" i="2"/>
  <c r="B1456" i="2"/>
  <c r="B1455" i="2"/>
  <c r="B1454" i="2"/>
  <c r="B1453" i="2"/>
  <c r="B1452" i="2"/>
  <c r="B1451" i="2"/>
  <c r="B1450" i="2"/>
  <c r="B1449" i="2"/>
  <c r="B1448" i="2"/>
  <c r="B1447" i="2"/>
  <c r="B1446" i="2"/>
  <c r="B1445" i="2"/>
  <c r="B1444" i="2"/>
  <c r="B1443" i="2"/>
  <c r="B1442" i="2"/>
  <c r="B1441" i="2"/>
  <c r="B1440" i="2"/>
  <c r="B1439" i="2"/>
  <c r="B1438" i="2"/>
  <c r="B1437" i="2"/>
  <c r="B1436" i="2"/>
  <c r="B1435" i="2"/>
  <c r="B1434" i="2"/>
  <c r="B1433" i="2"/>
  <c r="B1432" i="2"/>
  <c r="B1431" i="2"/>
  <c r="B1430" i="2"/>
  <c r="B1429" i="2"/>
  <c r="B1428" i="2"/>
  <c r="B1427" i="2"/>
  <c r="B1426" i="2"/>
  <c r="B1425" i="2"/>
  <c r="B1424" i="2"/>
  <c r="B1423" i="2"/>
  <c r="B1422" i="2"/>
  <c r="B1421" i="2"/>
  <c r="B1420" i="2"/>
  <c r="B1419" i="2"/>
  <c r="B1418" i="2"/>
  <c r="B1417" i="2"/>
  <c r="B1416" i="2"/>
  <c r="B1415" i="2"/>
  <c r="B1414" i="2"/>
  <c r="B1413" i="2"/>
  <c r="B1412" i="2"/>
  <c r="B1411" i="2"/>
  <c r="B1410" i="2"/>
  <c r="B1409" i="2"/>
  <c r="B1408" i="2"/>
  <c r="B1407" i="2"/>
  <c r="B1406" i="2"/>
  <c r="B1405" i="2"/>
  <c r="B1404" i="2"/>
  <c r="B1403" i="2"/>
  <c r="B1402" i="2"/>
  <c r="B1401" i="2"/>
  <c r="B1400" i="2"/>
  <c r="B1399" i="2"/>
  <c r="B1398" i="2"/>
  <c r="B1397" i="2"/>
  <c r="B1396" i="2"/>
  <c r="B1395" i="2"/>
  <c r="B1394" i="2"/>
  <c r="B1393" i="2"/>
  <c r="B1392" i="2"/>
  <c r="B1391" i="2"/>
  <c r="B1390" i="2"/>
  <c r="B1389" i="2"/>
  <c r="B1388" i="2"/>
  <c r="B1387" i="2"/>
  <c r="B1386" i="2"/>
  <c r="B1385" i="2"/>
  <c r="B1384" i="2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70" i="2"/>
  <c r="B1369" i="2"/>
  <c r="B1368" i="2"/>
  <c r="B1367" i="2"/>
  <c r="B1366" i="2"/>
  <c r="B1365" i="2"/>
  <c r="B1364" i="2"/>
  <c r="B1363" i="2"/>
  <c r="B1362" i="2"/>
  <c r="B1361" i="2"/>
  <c r="B1360" i="2"/>
  <c r="B1359" i="2"/>
  <c r="B1358" i="2"/>
  <c r="B1357" i="2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B1340" i="2"/>
  <c r="B1339" i="2"/>
  <c r="B1338" i="2"/>
  <c r="B1337" i="2"/>
  <c r="B1336" i="2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5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6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<sst xmlns="http://schemas.openxmlformats.org/spreadsheetml/2006/main" count="5" uniqueCount="5">
  <si>
    <t>_PDF_TXT</t>
  </si>
  <si>
    <t xml:space="preserve">Folder </t>
  </si>
  <si>
    <t>Copied</t>
  </si>
  <si>
    <t>PID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</si>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</sst>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0" xfId="0" applyFont="1" applyFill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G18" sqref="G18"/>
    </sheetView>
  </sheetViews>
  <sheetFormatPr defaultRowHeight="15" x14ac:dyDescent="0.25"/>
  <sheetData>
    <row r="1" spans="1:2" x14ac:dyDescent="0.25">
      <c r="A1" s="1" t="s">
        <v>1</v>
      </c>
      <c r="B1" s="1" t="s">
        <v>2</v>
      </c>
    </row>
    <row r="2" spans="1:2" x14ac:dyDescent="0.25">
      <c r="A2">
        <v>59</v>
      </c>
    </row>
    <row r="3" spans="1:2" x14ac:dyDescent="0.25">
      <c r="A3">
        <v>60</v>
      </c>
    </row>
    <row r="4" spans="1:2" x14ac:dyDescent="0.25">
      <c r="A4">
        <v>61</v>
      </c>
    </row>
    <row r="5" spans="1:2" x14ac:dyDescent="0.25">
      <c r="A5">
        <v>62</v>
      </c>
    </row>
    <row r="6" spans="1:2" x14ac:dyDescent="0.25">
      <c r="A6">
        <v>63</v>
      </c>
    </row>
    <row r="7" spans="1:2" x14ac:dyDescent="0.25">
      <c r="A7">
        <v>64</v>
      </c>
    </row>
    <row r="8" spans="1:2" x14ac:dyDescent="0.25">
      <c r="A8">
        <v>65</v>
      </c>
    </row>
    <row r="9" spans="1:2" x14ac:dyDescent="0.25">
      <c r="A9">
        <v>66</v>
      </c>
    </row>
  </sheetData>
  <sortState ref="A1:A1612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12"/>
  <sheetViews>
    <sheetView workbookViewId="0">
      <selection activeCell="E7" sqref="E7"/>
    </sheetView>
  </sheetViews>
  <sheetFormatPr defaultRowHeight="15" x14ac:dyDescent="0.25"/>
  <cols>
    <col min="2" max="2" width="30.5703125" bestFit="1" customWidth="1"/>
  </cols>
  <sheetData>
    <row r="1" spans="1:2" x14ac:dyDescent="0.25">
      <c r="A1" s="1" t="s">
        <v>3</v>
      </c>
      <c r="B1" s="1" t="s">
        <v>4</v>
      </c>
    </row>
    <row r="2" spans="1:2" x14ac:dyDescent="0.25">
      <c r="A2">
        <v>65549</v>
      </c>
      <c r="B2" s="2" t="str">
        <f>HYPERLINK("https://digital.lib.ecu.edu/65549")</f>
        <v>https://digital.lib.ecu.edu/65549</v>
      </c>
    </row>
    <row r="3" spans="1:2" x14ac:dyDescent="0.25">
      <c r="A3">
        <v>61472</v>
      </c>
      <c r="B3" s="2" t="str">
        <f>HYPERLINK("https://digital.lib.ecu.edu/61472")</f>
        <v>https://digital.lib.ecu.edu/61472</v>
      </c>
    </row>
    <row r="4" spans="1:2" x14ac:dyDescent="0.25">
      <c r="A4">
        <v>59349</v>
      </c>
      <c r="B4" s="2" t="str">
        <f>HYPERLINK("https://digital.lib.ecu.edu/59349")</f>
        <v>https://digital.lib.ecu.edu/59349</v>
      </c>
    </row>
    <row r="5" spans="1:2" x14ac:dyDescent="0.25">
      <c r="A5">
        <v>63363</v>
      </c>
      <c r="B5" s="2" t="str">
        <f>HYPERLINK("https://digital.lib.ecu.edu/63363")</f>
        <v>https://digital.lib.ecu.edu/63363</v>
      </c>
    </row>
    <row r="6" spans="1:2" x14ac:dyDescent="0.25">
      <c r="A6">
        <v>64210</v>
      </c>
      <c r="B6" s="2" t="str">
        <f>HYPERLINK("https://digital.lib.ecu.edu/64210")</f>
        <v>https://digital.lib.ecu.edu/64210</v>
      </c>
    </row>
    <row r="7" spans="1:2" x14ac:dyDescent="0.25">
      <c r="A7">
        <v>63490</v>
      </c>
      <c r="B7" s="2" t="str">
        <f>HYPERLINK("https://digital.lib.ecu.edu/63490")</f>
        <v>https://digital.lib.ecu.edu/63490</v>
      </c>
    </row>
    <row r="8" spans="1:2" x14ac:dyDescent="0.25">
      <c r="A8">
        <v>63520</v>
      </c>
      <c r="B8" s="2" t="str">
        <f>HYPERLINK("https://digital.lib.ecu.edu/63520")</f>
        <v>https://digital.lib.ecu.edu/63520</v>
      </c>
    </row>
    <row r="9" spans="1:2" x14ac:dyDescent="0.25">
      <c r="A9">
        <v>63513</v>
      </c>
      <c r="B9" s="2" t="str">
        <f>HYPERLINK("https://digital.lib.ecu.edu/63513")</f>
        <v>https://digital.lib.ecu.edu/63513</v>
      </c>
    </row>
    <row r="10" spans="1:2" x14ac:dyDescent="0.25">
      <c r="A10">
        <v>63500</v>
      </c>
      <c r="B10" s="2" t="str">
        <f>HYPERLINK("https://digital.lib.ecu.edu/63500")</f>
        <v>https://digital.lib.ecu.edu/63500</v>
      </c>
    </row>
    <row r="11" spans="1:2" x14ac:dyDescent="0.25">
      <c r="A11">
        <v>63486</v>
      </c>
      <c r="B11" s="2" t="str">
        <f>HYPERLINK("https://digital.lib.ecu.edu/63486")</f>
        <v>https://digital.lib.ecu.edu/63486</v>
      </c>
    </row>
    <row r="12" spans="1:2" x14ac:dyDescent="0.25">
      <c r="A12">
        <v>63547</v>
      </c>
      <c r="B12" s="2" t="str">
        <f>HYPERLINK("https://digital.lib.ecu.edu/63547")</f>
        <v>https://digital.lib.ecu.edu/63547</v>
      </c>
    </row>
    <row r="13" spans="1:2" x14ac:dyDescent="0.25">
      <c r="A13">
        <v>63546</v>
      </c>
      <c r="B13" s="2" t="str">
        <f>HYPERLINK("https://digital.lib.ecu.edu/63546")</f>
        <v>https://digital.lib.ecu.edu/63546</v>
      </c>
    </row>
    <row r="14" spans="1:2" x14ac:dyDescent="0.25">
      <c r="A14">
        <v>63545</v>
      </c>
      <c r="B14" s="2" t="str">
        <f>HYPERLINK("https://digital.lib.ecu.edu/63545")</f>
        <v>https://digital.lib.ecu.edu/63545</v>
      </c>
    </row>
    <row r="15" spans="1:2" x14ac:dyDescent="0.25">
      <c r="A15">
        <v>63544</v>
      </c>
      <c r="B15" s="2" t="str">
        <f>HYPERLINK("https://digital.lib.ecu.edu/63544")</f>
        <v>https://digital.lib.ecu.edu/63544</v>
      </c>
    </row>
    <row r="16" spans="1:2" x14ac:dyDescent="0.25">
      <c r="A16">
        <v>63543</v>
      </c>
      <c r="B16" s="2" t="str">
        <f>HYPERLINK("https://digital.lib.ecu.edu/63543")</f>
        <v>https://digital.lib.ecu.edu/63543</v>
      </c>
    </row>
    <row r="17" spans="1:2" x14ac:dyDescent="0.25">
      <c r="A17">
        <v>63542</v>
      </c>
      <c r="B17" s="2" t="str">
        <f>HYPERLINK("https://digital.lib.ecu.edu/63542")</f>
        <v>https://digital.lib.ecu.edu/63542</v>
      </c>
    </row>
    <row r="18" spans="1:2" x14ac:dyDescent="0.25">
      <c r="A18">
        <v>63541</v>
      </c>
      <c r="B18" s="2" t="str">
        <f>HYPERLINK("https://digital.lib.ecu.edu/63541")</f>
        <v>https://digital.lib.ecu.edu/63541</v>
      </c>
    </row>
    <row r="19" spans="1:2" x14ac:dyDescent="0.25">
      <c r="A19">
        <v>63540</v>
      </c>
      <c r="B19" s="2" t="str">
        <f>HYPERLINK("https://digital.lib.ecu.edu/63540")</f>
        <v>https://digital.lib.ecu.edu/63540</v>
      </c>
    </row>
    <row r="20" spans="1:2" x14ac:dyDescent="0.25">
      <c r="A20">
        <v>63539</v>
      </c>
      <c r="B20" s="2" t="str">
        <f>HYPERLINK("https://digital.lib.ecu.edu/63539")</f>
        <v>https://digital.lib.ecu.edu/63539</v>
      </c>
    </row>
    <row r="21" spans="1:2" x14ac:dyDescent="0.25">
      <c r="A21">
        <v>63538</v>
      </c>
      <c r="B21" s="2" t="str">
        <f>HYPERLINK("https://digital.lib.ecu.edu/63538")</f>
        <v>https://digital.lib.ecu.edu/63538</v>
      </c>
    </row>
    <row r="22" spans="1:2" x14ac:dyDescent="0.25">
      <c r="A22">
        <v>63537</v>
      </c>
      <c r="B22" s="2" t="str">
        <f>HYPERLINK("https://digital.lib.ecu.edu/63537")</f>
        <v>https://digital.lib.ecu.edu/63537</v>
      </c>
    </row>
    <row r="23" spans="1:2" x14ac:dyDescent="0.25">
      <c r="A23">
        <v>63536</v>
      </c>
      <c r="B23" s="2" t="str">
        <f>HYPERLINK("https://digital.lib.ecu.edu/63536")</f>
        <v>https://digital.lib.ecu.edu/63536</v>
      </c>
    </row>
    <row r="24" spans="1:2" x14ac:dyDescent="0.25">
      <c r="A24">
        <v>63535</v>
      </c>
      <c r="B24" s="2" t="str">
        <f>HYPERLINK("https://digital.lib.ecu.edu/63535")</f>
        <v>https://digital.lib.ecu.edu/63535</v>
      </c>
    </row>
    <row r="25" spans="1:2" x14ac:dyDescent="0.25">
      <c r="A25">
        <v>63534</v>
      </c>
      <c r="B25" s="2" t="str">
        <f>HYPERLINK("https://digital.lib.ecu.edu/63534")</f>
        <v>https://digital.lib.ecu.edu/63534</v>
      </c>
    </row>
    <row r="26" spans="1:2" x14ac:dyDescent="0.25">
      <c r="A26">
        <v>63533</v>
      </c>
      <c r="B26" s="2" t="str">
        <f>HYPERLINK("https://digital.lib.ecu.edu/63533")</f>
        <v>https://digital.lib.ecu.edu/63533</v>
      </c>
    </row>
    <row r="27" spans="1:2" x14ac:dyDescent="0.25">
      <c r="A27">
        <v>63532</v>
      </c>
      <c r="B27" s="2" t="str">
        <f>HYPERLINK("https://digital.lib.ecu.edu/63532")</f>
        <v>https://digital.lib.ecu.edu/63532</v>
      </c>
    </row>
    <row r="28" spans="1:2" x14ac:dyDescent="0.25">
      <c r="A28">
        <v>63531</v>
      </c>
      <c r="B28" s="2" t="str">
        <f>HYPERLINK("https://digital.lib.ecu.edu/63531")</f>
        <v>https://digital.lib.ecu.edu/63531</v>
      </c>
    </row>
    <row r="29" spans="1:2" x14ac:dyDescent="0.25">
      <c r="A29">
        <v>63530</v>
      </c>
      <c r="B29" s="2" t="str">
        <f>HYPERLINK("https://digital.lib.ecu.edu/63530")</f>
        <v>https://digital.lib.ecu.edu/63530</v>
      </c>
    </row>
    <row r="30" spans="1:2" x14ac:dyDescent="0.25">
      <c r="A30">
        <v>63529</v>
      </c>
      <c r="B30" s="2" t="str">
        <f>HYPERLINK("https://digital.lib.ecu.edu/63529")</f>
        <v>https://digital.lib.ecu.edu/63529</v>
      </c>
    </row>
    <row r="31" spans="1:2" x14ac:dyDescent="0.25">
      <c r="A31">
        <v>63528</v>
      </c>
      <c r="B31" s="2" t="str">
        <f>HYPERLINK("https://digital.lib.ecu.edu/63528")</f>
        <v>https://digital.lib.ecu.edu/63528</v>
      </c>
    </row>
    <row r="32" spans="1:2" x14ac:dyDescent="0.25">
      <c r="A32">
        <v>63527</v>
      </c>
      <c r="B32" s="2" t="str">
        <f>HYPERLINK("https://digital.lib.ecu.edu/63527")</f>
        <v>https://digital.lib.ecu.edu/63527</v>
      </c>
    </row>
    <row r="33" spans="1:2" x14ac:dyDescent="0.25">
      <c r="A33">
        <v>63526</v>
      </c>
      <c r="B33" s="2" t="str">
        <f>HYPERLINK("https://digital.lib.ecu.edu/63526")</f>
        <v>https://digital.lib.ecu.edu/63526</v>
      </c>
    </row>
    <row r="34" spans="1:2" x14ac:dyDescent="0.25">
      <c r="A34">
        <v>63525</v>
      </c>
      <c r="B34" s="2" t="str">
        <f>HYPERLINK("https://digital.lib.ecu.edu/63525")</f>
        <v>https://digital.lib.ecu.edu/63525</v>
      </c>
    </row>
    <row r="35" spans="1:2" x14ac:dyDescent="0.25">
      <c r="A35">
        <v>63524</v>
      </c>
      <c r="B35" s="2" t="str">
        <f>HYPERLINK("https://digital.lib.ecu.edu/63524")</f>
        <v>https://digital.lib.ecu.edu/63524</v>
      </c>
    </row>
    <row r="36" spans="1:2" x14ac:dyDescent="0.25">
      <c r="A36">
        <v>63523</v>
      </c>
      <c r="B36" s="2" t="str">
        <f>HYPERLINK("https://digital.lib.ecu.edu/63523")</f>
        <v>https://digital.lib.ecu.edu/63523</v>
      </c>
    </row>
    <row r="37" spans="1:2" x14ac:dyDescent="0.25">
      <c r="A37">
        <v>63522</v>
      </c>
      <c r="B37" s="2" t="str">
        <f>HYPERLINK("https://digital.lib.ecu.edu/63522")</f>
        <v>https://digital.lib.ecu.edu/63522</v>
      </c>
    </row>
    <row r="38" spans="1:2" x14ac:dyDescent="0.25">
      <c r="A38">
        <v>63521</v>
      </c>
      <c r="B38" s="2" t="str">
        <f>HYPERLINK("https://digital.lib.ecu.edu/63521")</f>
        <v>https://digital.lib.ecu.edu/63521</v>
      </c>
    </row>
    <row r="39" spans="1:2" x14ac:dyDescent="0.25">
      <c r="A39">
        <v>63519</v>
      </c>
      <c r="B39" s="2" t="str">
        <f>HYPERLINK("https://digital.lib.ecu.edu/63519")</f>
        <v>https://digital.lib.ecu.edu/63519</v>
      </c>
    </row>
    <row r="40" spans="1:2" x14ac:dyDescent="0.25">
      <c r="A40">
        <v>63518</v>
      </c>
      <c r="B40" s="2" t="str">
        <f>HYPERLINK("https://digital.lib.ecu.edu/63518")</f>
        <v>https://digital.lib.ecu.edu/63518</v>
      </c>
    </row>
    <row r="41" spans="1:2" x14ac:dyDescent="0.25">
      <c r="A41">
        <v>63517</v>
      </c>
      <c r="B41" s="2" t="str">
        <f>HYPERLINK("https://digital.lib.ecu.edu/63517")</f>
        <v>https://digital.lib.ecu.edu/63517</v>
      </c>
    </row>
    <row r="42" spans="1:2" x14ac:dyDescent="0.25">
      <c r="A42">
        <v>63516</v>
      </c>
      <c r="B42" s="2" t="str">
        <f>HYPERLINK("https://digital.lib.ecu.edu/63516")</f>
        <v>https://digital.lib.ecu.edu/63516</v>
      </c>
    </row>
    <row r="43" spans="1:2" x14ac:dyDescent="0.25">
      <c r="A43">
        <v>63515</v>
      </c>
      <c r="B43" s="2" t="str">
        <f>HYPERLINK("https://digital.lib.ecu.edu/63515")</f>
        <v>https://digital.lib.ecu.edu/63515</v>
      </c>
    </row>
    <row r="44" spans="1:2" x14ac:dyDescent="0.25">
      <c r="A44">
        <v>63514</v>
      </c>
      <c r="B44" s="2" t="str">
        <f>HYPERLINK("https://digital.lib.ecu.edu/63514")</f>
        <v>https://digital.lib.ecu.edu/63514</v>
      </c>
    </row>
    <row r="45" spans="1:2" x14ac:dyDescent="0.25">
      <c r="A45">
        <v>63512</v>
      </c>
      <c r="B45" s="2" t="str">
        <f>HYPERLINK("https://digital.lib.ecu.edu/63512")</f>
        <v>https://digital.lib.ecu.edu/63512</v>
      </c>
    </row>
    <row r="46" spans="1:2" x14ac:dyDescent="0.25">
      <c r="A46">
        <v>63511</v>
      </c>
      <c r="B46" s="2" t="str">
        <f>HYPERLINK("https://digital.lib.ecu.edu/63511")</f>
        <v>https://digital.lib.ecu.edu/63511</v>
      </c>
    </row>
    <row r="47" spans="1:2" x14ac:dyDescent="0.25">
      <c r="A47">
        <v>63510</v>
      </c>
      <c r="B47" s="2" t="str">
        <f>HYPERLINK("https://digital.lib.ecu.edu/63510")</f>
        <v>https://digital.lib.ecu.edu/63510</v>
      </c>
    </row>
    <row r="48" spans="1:2" x14ac:dyDescent="0.25">
      <c r="A48">
        <v>63509</v>
      </c>
      <c r="B48" s="2" t="str">
        <f>HYPERLINK("https://digital.lib.ecu.edu/63509")</f>
        <v>https://digital.lib.ecu.edu/63509</v>
      </c>
    </row>
    <row r="49" spans="1:2" x14ac:dyDescent="0.25">
      <c r="A49">
        <v>63508</v>
      </c>
      <c r="B49" s="2" t="str">
        <f>HYPERLINK("https://digital.lib.ecu.edu/63508")</f>
        <v>https://digital.lib.ecu.edu/63508</v>
      </c>
    </row>
    <row r="50" spans="1:2" x14ac:dyDescent="0.25">
      <c r="A50">
        <v>63507</v>
      </c>
      <c r="B50" s="2" t="str">
        <f>HYPERLINK("https://digital.lib.ecu.edu/63507")</f>
        <v>https://digital.lib.ecu.edu/63507</v>
      </c>
    </row>
    <row r="51" spans="1:2" x14ac:dyDescent="0.25">
      <c r="A51">
        <v>63506</v>
      </c>
      <c r="B51" s="2" t="str">
        <f>HYPERLINK("https://digital.lib.ecu.edu/63506")</f>
        <v>https://digital.lib.ecu.edu/63506</v>
      </c>
    </row>
    <row r="52" spans="1:2" x14ac:dyDescent="0.25">
      <c r="A52">
        <v>63505</v>
      </c>
      <c r="B52" s="2" t="str">
        <f>HYPERLINK("https://digital.lib.ecu.edu/63505")</f>
        <v>https://digital.lib.ecu.edu/63505</v>
      </c>
    </row>
    <row r="53" spans="1:2" x14ac:dyDescent="0.25">
      <c r="A53">
        <v>63504</v>
      </c>
      <c r="B53" s="2" t="str">
        <f>HYPERLINK("https://digital.lib.ecu.edu/63504")</f>
        <v>https://digital.lib.ecu.edu/63504</v>
      </c>
    </row>
    <row r="54" spans="1:2" x14ac:dyDescent="0.25">
      <c r="A54">
        <v>63503</v>
      </c>
      <c r="B54" s="2" t="str">
        <f>HYPERLINK("https://digital.lib.ecu.edu/63503")</f>
        <v>https://digital.lib.ecu.edu/63503</v>
      </c>
    </row>
    <row r="55" spans="1:2" x14ac:dyDescent="0.25">
      <c r="A55">
        <v>63502</v>
      </c>
      <c r="B55" s="2" t="str">
        <f>HYPERLINK("https://digital.lib.ecu.edu/63502")</f>
        <v>https://digital.lib.ecu.edu/63502</v>
      </c>
    </row>
    <row r="56" spans="1:2" x14ac:dyDescent="0.25">
      <c r="A56">
        <v>63501</v>
      </c>
      <c r="B56" s="2" t="str">
        <f>HYPERLINK("https://digital.lib.ecu.edu/63501")</f>
        <v>https://digital.lib.ecu.edu/63501</v>
      </c>
    </row>
    <row r="57" spans="1:2" x14ac:dyDescent="0.25">
      <c r="A57">
        <v>63499</v>
      </c>
      <c r="B57" s="2" t="str">
        <f>HYPERLINK("https://digital.lib.ecu.edu/63499")</f>
        <v>https://digital.lib.ecu.edu/63499</v>
      </c>
    </row>
    <row r="58" spans="1:2" x14ac:dyDescent="0.25">
      <c r="A58">
        <v>63498</v>
      </c>
      <c r="B58" s="2" t="str">
        <f>HYPERLINK("https://digital.lib.ecu.edu/63498")</f>
        <v>https://digital.lib.ecu.edu/63498</v>
      </c>
    </row>
    <row r="59" spans="1:2" x14ac:dyDescent="0.25">
      <c r="A59">
        <v>63497</v>
      </c>
      <c r="B59" s="2" t="str">
        <f>HYPERLINK("https://digital.lib.ecu.edu/63497")</f>
        <v>https://digital.lib.ecu.edu/63497</v>
      </c>
    </row>
    <row r="60" spans="1:2" x14ac:dyDescent="0.25">
      <c r="A60">
        <v>63496</v>
      </c>
      <c r="B60" s="2" t="str">
        <f>HYPERLINK("https://digital.lib.ecu.edu/63496")</f>
        <v>https://digital.lib.ecu.edu/63496</v>
      </c>
    </row>
    <row r="61" spans="1:2" x14ac:dyDescent="0.25">
      <c r="A61">
        <v>63495</v>
      </c>
      <c r="B61" s="2" t="str">
        <f>HYPERLINK("https://digital.lib.ecu.edu/63495")</f>
        <v>https://digital.lib.ecu.edu/63495</v>
      </c>
    </row>
    <row r="62" spans="1:2" x14ac:dyDescent="0.25">
      <c r="A62">
        <v>63494</v>
      </c>
      <c r="B62" s="2" t="str">
        <f>HYPERLINK("https://digital.lib.ecu.edu/63494")</f>
        <v>https://digital.lib.ecu.edu/63494</v>
      </c>
    </row>
    <row r="63" spans="1:2" x14ac:dyDescent="0.25">
      <c r="A63">
        <v>63493</v>
      </c>
      <c r="B63" s="2" t="str">
        <f>HYPERLINK("https://digital.lib.ecu.edu/63493")</f>
        <v>https://digital.lib.ecu.edu/63493</v>
      </c>
    </row>
    <row r="64" spans="1:2" x14ac:dyDescent="0.25">
      <c r="A64">
        <v>63492</v>
      </c>
      <c r="B64" s="2" t="str">
        <f>HYPERLINK("https://digital.lib.ecu.edu/63492")</f>
        <v>https://digital.lib.ecu.edu/63492</v>
      </c>
    </row>
    <row r="65" spans="1:2" x14ac:dyDescent="0.25">
      <c r="A65">
        <v>63491</v>
      </c>
      <c r="B65" s="2" t="str">
        <f>HYPERLINK("https://digital.lib.ecu.edu/63491")</f>
        <v>https://digital.lib.ecu.edu/63491</v>
      </c>
    </row>
    <row r="66" spans="1:2" x14ac:dyDescent="0.25">
      <c r="A66">
        <v>63489</v>
      </c>
      <c r="B66" s="2" t="str">
        <f>HYPERLINK("https://digital.lib.ecu.edu/63489")</f>
        <v>https://digital.lib.ecu.edu/63489</v>
      </c>
    </row>
    <row r="67" spans="1:2" x14ac:dyDescent="0.25">
      <c r="A67">
        <v>63488</v>
      </c>
      <c r="B67" s="2" t="str">
        <f>HYPERLINK("https://digital.lib.ecu.edu/63488")</f>
        <v>https://digital.lib.ecu.edu/63488</v>
      </c>
    </row>
    <row r="68" spans="1:2" x14ac:dyDescent="0.25">
      <c r="A68">
        <v>63487</v>
      </c>
      <c r="B68" s="2" t="str">
        <f>HYPERLINK("https://digital.lib.ecu.edu/63487")</f>
        <v>https://digital.lib.ecu.edu/63487</v>
      </c>
    </row>
    <row r="69" spans="1:2" x14ac:dyDescent="0.25">
      <c r="A69">
        <v>63485</v>
      </c>
      <c r="B69" s="2" t="str">
        <f>HYPERLINK("https://digital.lib.ecu.edu/63485")</f>
        <v>https://digital.lib.ecu.edu/63485</v>
      </c>
    </row>
    <row r="70" spans="1:2" x14ac:dyDescent="0.25">
      <c r="A70">
        <v>63723</v>
      </c>
      <c r="B70" s="2" t="str">
        <f>HYPERLINK("https://digital.lib.ecu.edu/63723")</f>
        <v>https://digital.lib.ecu.edu/63723</v>
      </c>
    </row>
    <row r="71" spans="1:2" x14ac:dyDescent="0.25">
      <c r="A71">
        <v>63421</v>
      </c>
      <c r="B71" s="2" t="str">
        <f>HYPERLINK("https://digital.lib.ecu.edu/63421")</f>
        <v>https://digital.lib.ecu.edu/63421</v>
      </c>
    </row>
    <row r="72" spans="1:2" x14ac:dyDescent="0.25">
      <c r="A72">
        <v>63420</v>
      </c>
      <c r="B72" s="2" t="str">
        <f>HYPERLINK("https://digital.lib.ecu.edu/63420")</f>
        <v>https://digital.lib.ecu.edu/63420</v>
      </c>
    </row>
    <row r="73" spans="1:2" x14ac:dyDescent="0.25">
      <c r="A73">
        <v>63419</v>
      </c>
      <c r="B73" s="2" t="str">
        <f>HYPERLINK("https://digital.lib.ecu.edu/63419")</f>
        <v>https://digital.lib.ecu.edu/63419</v>
      </c>
    </row>
    <row r="74" spans="1:2" x14ac:dyDescent="0.25">
      <c r="A74">
        <v>63418</v>
      </c>
      <c r="B74" s="2" t="str">
        <f>HYPERLINK("https://digital.lib.ecu.edu/63418")</f>
        <v>https://digital.lib.ecu.edu/63418</v>
      </c>
    </row>
    <row r="75" spans="1:2" x14ac:dyDescent="0.25">
      <c r="A75">
        <v>63417</v>
      </c>
      <c r="B75" s="2" t="str">
        <f>HYPERLINK("https://digital.lib.ecu.edu/63417")</f>
        <v>https://digital.lib.ecu.edu/63417</v>
      </c>
    </row>
    <row r="76" spans="1:2" x14ac:dyDescent="0.25">
      <c r="A76">
        <v>63416</v>
      </c>
      <c r="B76" s="2" t="str">
        <f>HYPERLINK("https://digital.lib.ecu.edu/63416")</f>
        <v>https://digital.lib.ecu.edu/63416</v>
      </c>
    </row>
    <row r="77" spans="1:2" x14ac:dyDescent="0.25">
      <c r="A77">
        <v>63415</v>
      </c>
      <c r="B77" s="2" t="str">
        <f>HYPERLINK("https://digital.lib.ecu.edu/63415")</f>
        <v>https://digital.lib.ecu.edu/63415</v>
      </c>
    </row>
    <row r="78" spans="1:2" x14ac:dyDescent="0.25">
      <c r="A78">
        <v>63414</v>
      </c>
      <c r="B78" s="2" t="str">
        <f>HYPERLINK("https://digital.lib.ecu.edu/63414")</f>
        <v>https://digital.lib.ecu.edu/63414</v>
      </c>
    </row>
    <row r="79" spans="1:2" x14ac:dyDescent="0.25">
      <c r="A79">
        <v>63413</v>
      </c>
      <c r="B79" s="2" t="str">
        <f>HYPERLINK("https://digital.lib.ecu.edu/63413")</f>
        <v>https://digital.lib.ecu.edu/63413</v>
      </c>
    </row>
    <row r="80" spans="1:2" x14ac:dyDescent="0.25">
      <c r="A80">
        <v>63412</v>
      </c>
      <c r="B80" s="2" t="str">
        <f>HYPERLINK("https://digital.lib.ecu.edu/63412")</f>
        <v>https://digital.lib.ecu.edu/63412</v>
      </c>
    </row>
    <row r="81" spans="1:2" x14ac:dyDescent="0.25">
      <c r="A81">
        <v>63739</v>
      </c>
      <c r="B81" s="2" t="str">
        <f>HYPERLINK("https://digital.lib.ecu.edu/63739")</f>
        <v>https://digital.lib.ecu.edu/63739</v>
      </c>
    </row>
    <row r="82" spans="1:2" x14ac:dyDescent="0.25">
      <c r="A82">
        <v>63738</v>
      </c>
      <c r="B82" s="2" t="str">
        <f>HYPERLINK("https://digital.lib.ecu.edu/63738")</f>
        <v>https://digital.lib.ecu.edu/63738</v>
      </c>
    </row>
    <row r="83" spans="1:2" x14ac:dyDescent="0.25">
      <c r="A83">
        <v>63740</v>
      </c>
      <c r="B83" s="2" t="str">
        <f>HYPERLINK("https://digital.lib.ecu.edu/63740")</f>
        <v>https://digital.lib.ecu.edu/63740</v>
      </c>
    </row>
    <row r="84" spans="1:2" x14ac:dyDescent="0.25">
      <c r="A84">
        <v>63743</v>
      </c>
      <c r="B84" s="2" t="str">
        <f>HYPERLINK("https://digital.lib.ecu.edu/63743")</f>
        <v>https://digital.lib.ecu.edu/63743</v>
      </c>
    </row>
    <row r="85" spans="1:2" x14ac:dyDescent="0.25">
      <c r="A85">
        <v>63744</v>
      </c>
      <c r="B85" s="2" t="str">
        <f>HYPERLINK("https://digital.lib.ecu.edu/63744")</f>
        <v>https://digital.lib.ecu.edu/63744</v>
      </c>
    </row>
    <row r="86" spans="1:2" x14ac:dyDescent="0.25">
      <c r="A86">
        <v>63747</v>
      </c>
      <c r="B86" s="2" t="str">
        <f>HYPERLINK("https://digital.lib.ecu.edu/63747")</f>
        <v>https://digital.lib.ecu.edu/63747</v>
      </c>
    </row>
    <row r="87" spans="1:2" x14ac:dyDescent="0.25">
      <c r="A87">
        <v>63700</v>
      </c>
      <c r="B87" s="2" t="str">
        <f>HYPERLINK("https://digital.lib.ecu.edu/63700")</f>
        <v>https://digital.lib.ecu.edu/63700</v>
      </c>
    </row>
    <row r="88" spans="1:2" x14ac:dyDescent="0.25">
      <c r="A88">
        <v>63929</v>
      </c>
      <c r="B88" s="2" t="str">
        <f>HYPERLINK("https://digital.lib.ecu.edu/63929")</f>
        <v>https://digital.lib.ecu.edu/63929</v>
      </c>
    </row>
    <row r="89" spans="1:2" x14ac:dyDescent="0.25">
      <c r="A89">
        <v>64014</v>
      </c>
      <c r="B89" s="2" t="str">
        <f>HYPERLINK("https://digital.lib.ecu.edu/64014")</f>
        <v>https://digital.lib.ecu.edu/64014</v>
      </c>
    </row>
    <row r="90" spans="1:2" x14ac:dyDescent="0.25">
      <c r="A90">
        <v>64013</v>
      </c>
      <c r="B90" s="2" t="str">
        <f>HYPERLINK("https://digital.lib.ecu.edu/64013")</f>
        <v>https://digital.lib.ecu.edu/64013</v>
      </c>
    </row>
    <row r="91" spans="1:2" x14ac:dyDescent="0.25">
      <c r="A91">
        <v>64012</v>
      </c>
      <c r="B91" s="2" t="str">
        <f>HYPERLINK("https://digital.lib.ecu.edu/64012")</f>
        <v>https://digital.lib.ecu.edu/64012</v>
      </c>
    </row>
    <row r="92" spans="1:2" x14ac:dyDescent="0.25">
      <c r="A92">
        <v>64011</v>
      </c>
      <c r="B92" s="2" t="str">
        <f>HYPERLINK("https://digital.lib.ecu.edu/64011")</f>
        <v>https://digital.lib.ecu.edu/64011</v>
      </c>
    </row>
    <row r="93" spans="1:2" x14ac:dyDescent="0.25">
      <c r="A93">
        <v>64084</v>
      </c>
      <c r="B93" s="2" t="str">
        <f>HYPERLINK("https://digital.lib.ecu.edu/64084")</f>
        <v>https://digital.lib.ecu.edu/64084</v>
      </c>
    </row>
    <row r="94" spans="1:2" x14ac:dyDescent="0.25">
      <c r="A94">
        <v>64083</v>
      </c>
      <c r="B94" s="2" t="str">
        <f>HYPERLINK("https://digital.lib.ecu.edu/64083")</f>
        <v>https://digital.lib.ecu.edu/64083</v>
      </c>
    </row>
    <row r="95" spans="1:2" x14ac:dyDescent="0.25">
      <c r="A95">
        <v>63917</v>
      </c>
      <c r="B95" s="2" t="str">
        <f>HYPERLINK("https://digital.lib.ecu.edu/63917")</f>
        <v>https://digital.lib.ecu.edu/63917</v>
      </c>
    </row>
    <row r="96" spans="1:2" x14ac:dyDescent="0.25">
      <c r="A96">
        <v>64146</v>
      </c>
      <c r="B96" s="2" t="str">
        <f>HYPERLINK("https://digital.lib.ecu.edu/64146")</f>
        <v>https://digital.lib.ecu.edu/64146</v>
      </c>
    </row>
    <row r="97" spans="1:2" x14ac:dyDescent="0.25">
      <c r="A97">
        <v>64204</v>
      </c>
      <c r="B97" s="2" t="str">
        <f>HYPERLINK("https://digital.lib.ecu.edu/64204")</f>
        <v>https://digital.lib.ecu.edu/64204</v>
      </c>
    </row>
    <row r="98" spans="1:2" x14ac:dyDescent="0.25">
      <c r="A98">
        <v>63484</v>
      </c>
      <c r="B98" s="2" t="str">
        <f>HYPERLINK("https://digital.lib.ecu.edu/63484")</f>
        <v>https://digital.lib.ecu.edu/63484</v>
      </c>
    </row>
    <row r="99" spans="1:2" x14ac:dyDescent="0.25">
      <c r="A99">
        <v>63483</v>
      </c>
      <c r="B99" s="2" t="str">
        <f>HYPERLINK("https://digital.lib.ecu.edu/63483")</f>
        <v>https://digital.lib.ecu.edu/63483</v>
      </c>
    </row>
    <row r="100" spans="1:2" x14ac:dyDescent="0.25">
      <c r="A100">
        <v>63482</v>
      </c>
      <c r="B100" s="2" t="str">
        <f>HYPERLINK("https://digital.lib.ecu.edu/63482")</f>
        <v>https://digital.lib.ecu.edu/63482</v>
      </c>
    </row>
    <row r="101" spans="1:2" x14ac:dyDescent="0.25">
      <c r="A101">
        <v>63481</v>
      </c>
      <c r="B101" s="2" t="str">
        <f>HYPERLINK("https://digital.lib.ecu.edu/63481")</f>
        <v>https://digital.lib.ecu.edu/63481</v>
      </c>
    </row>
    <row r="102" spans="1:2" x14ac:dyDescent="0.25">
      <c r="A102">
        <v>63480</v>
      </c>
      <c r="B102" s="2" t="str">
        <f>HYPERLINK("https://digital.lib.ecu.edu/63480")</f>
        <v>https://digital.lib.ecu.edu/63480</v>
      </c>
    </row>
    <row r="103" spans="1:2" x14ac:dyDescent="0.25">
      <c r="A103">
        <v>63479</v>
      </c>
      <c r="B103" s="2" t="str">
        <f>HYPERLINK("https://digital.lib.ecu.edu/63479")</f>
        <v>https://digital.lib.ecu.edu/63479</v>
      </c>
    </row>
    <row r="104" spans="1:2" x14ac:dyDescent="0.25">
      <c r="A104">
        <v>63478</v>
      </c>
      <c r="B104" s="2" t="str">
        <f>HYPERLINK("https://digital.lib.ecu.edu/63478")</f>
        <v>https://digital.lib.ecu.edu/63478</v>
      </c>
    </row>
    <row r="105" spans="1:2" x14ac:dyDescent="0.25">
      <c r="A105">
        <v>63477</v>
      </c>
      <c r="B105" s="2" t="str">
        <f>HYPERLINK("https://digital.lib.ecu.edu/63477")</f>
        <v>https://digital.lib.ecu.edu/63477</v>
      </c>
    </row>
    <row r="106" spans="1:2" x14ac:dyDescent="0.25">
      <c r="A106">
        <v>63476</v>
      </c>
      <c r="B106" s="2" t="str">
        <f>HYPERLINK("https://digital.lib.ecu.edu/63476")</f>
        <v>https://digital.lib.ecu.edu/63476</v>
      </c>
    </row>
    <row r="107" spans="1:2" x14ac:dyDescent="0.25">
      <c r="A107">
        <v>63475</v>
      </c>
      <c r="B107" s="2" t="str">
        <f>HYPERLINK("https://digital.lib.ecu.edu/63475")</f>
        <v>https://digital.lib.ecu.edu/63475</v>
      </c>
    </row>
    <row r="108" spans="1:2" x14ac:dyDescent="0.25">
      <c r="A108">
        <v>63474</v>
      </c>
      <c r="B108" s="2" t="str">
        <f>HYPERLINK("https://digital.lib.ecu.edu/63474")</f>
        <v>https://digital.lib.ecu.edu/63474</v>
      </c>
    </row>
    <row r="109" spans="1:2" x14ac:dyDescent="0.25">
      <c r="A109">
        <v>63473</v>
      </c>
      <c r="B109" s="2" t="str">
        <f>HYPERLINK("https://digital.lib.ecu.edu/63473")</f>
        <v>https://digital.lib.ecu.edu/63473</v>
      </c>
    </row>
    <row r="110" spans="1:2" x14ac:dyDescent="0.25">
      <c r="A110">
        <v>63472</v>
      </c>
      <c r="B110" s="2" t="str">
        <f>HYPERLINK("https://digital.lib.ecu.edu/63472")</f>
        <v>https://digital.lib.ecu.edu/63472</v>
      </c>
    </row>
    <row r="111" spans="1:2" x14ac:dyDescent="0.25">
      <c r="A111">
        <v>63471</v>
      </c>
      <c r="B111" s="2" t="str">
        <f>HYPERLINK("https://digital.lib.ecu.edu/63471")</f>
        <v>https://digital.lib.ecu.edu/63471</v>
      </c>
    </row>
    <row r="112" spans="1:2" x14ac:dyDescent="0.25">
      <c r="A112">
        <v>63470</v>
      </c>
      <c r="B112" s="2" t="str">
        <f>HYPERLINK("https://digital.lib.ecu.edu/63470")</f>
        <v>https://digital.lib.ecu.edu/63470</v>
      </c>
    </row>
    <row r="113" spans="1:2" x14ac:dyDescent="0.25">
      <c r="A113">
        <v>63469</v>
      </c>
      <c r="B113" s="2" t="str">
        <f>HYPERLINK("https://digital.lib.ecu.edu/63469")</f>
        <v>https://digital.lib.ecu.edu/63469</v>
      </c>
    </row>
    <row r="114" spans="1:2" x14ac:dyDescent="0.25">
      <c r="A114">
        <v>63468</v>
      </c>
      <c r="B114" s="2" t="str">
        <f>HYPERLINK("https://digital.lib.ecu.edu/63468")</f>
        <v>https://digital.lib.ecu.edu/63468</v>
      </c>
    </row>
    <row r="115" spans="1:2" x14ac:dyDescent="0.25">
      <c r="A115">
        <v>63467</v>
      </c>
      <c r="B115" s="2" t="str">
        <f>HYPERLINK("https://digital.lib.ecu.edu/63467")</f>
        <v>https://digital.lib.ecu.edu/63467</v>
      </c>
    </row>
    <row r="116" spans="1:2" x14ac:dyDescent="0.25">
      <c r="A116">
        <v>63466</v>
      </c>
      <c r="B116" s="2" t="str">
        <f>HYPERLINK("https://digital.lib.ecu.edu/63466")</f>
        <v>https://digital.lib.ecu.edu/63466</v>
      </c>
    </row>
    <row r="117" spans="1:2" x14ac:dyDescent="0.25">
      <c r="A117">
        <v>63465</v>
      </c>
      <c r="B117" s="2" t="str">
        <f>HYPERLINK("https://digital.lib.ecu.edu/63465")</f>
        <v>https://digital.lib.ecu.edu/63465</v>
      </c>
    </row>
    <row r="118" spans="1:2" x14ac:dyDescent="0.25">
      <c r="A118">
        <v>63464</v>
      </c>
      <c r="B118" s="2" t="str">
        <f>HYPERLINK("https://digital.lib.ecu.edu/63464")</f>
        <v>https://digital.lib.ecu.edu/63464</v>
      </c>
    </row>
    <row r="119" spans="1:2" x14ac:dyDescent="0.25">
      <c r="A119">
        <v>63463</v>
      </c>
      <c r="B119" s="2" t="str">
        <f>HYPERLINK("https://digital.lib.ecu.edu/63463")</f>
        <v>https://digital.lib.ecu.edu/63463</v>
      </c>
    </row>
    <row r="120" spans="1:2" x14ac:dyDescent="0.25">
      <c r="A120">
        <v>63462</v>
      </c>
      <c r="B120" s="2" t="str">
        <f>HYPERLINK("https://digital.lib.ecu.edu/63462")</f>
        <v>https://digital.lib.ecu.edu/63462</v>
      </c>
    </row>
    <row r="121" spans="1:2" x14ac:dyDescent="0.25">
      <c r="A121">
        <v>63461</v>
      </c>
      <c r="B121" s="2" t="str">
        <f>HYPERLINK("https://digital.lib.ecu.edu/63461")</f>
        <v>https://digital.lib.ecu.edu/63461</v>
      </c>
    </row>
    <row r="122" spans="1:2" x14ac:dyDescent="0.25">
      <c r="A122">
        <v>63460</v>
      </c>
      <c r="B122" s="2" t="str">
        <f>HYPERLINK("https://digital.lib.ecu.edu/63460")</f>
        <v>https://digital.lib.ecu.edu/63460</v>
      </c>
    </row>
    <row r="123" spans="1:2" x14ac:dyDescent="0.25">
      <c r="A123">
        <v>63459</v>
      </c>
      <c r="B123" s="2" t="str">
        <f>HYPERLINK("https://digital.lib.ecu.edu/63459")</f>
        <v>https://digital.lib.ecu.edu/63459</v>
      </c>
    </row>
    <row r="124" spans="1:2" x14ac:dyDescent="0.25">
      <c r="A124">
        <v>63458</v>
      </c>
      <c r="B124" s="2" t="str">
        <f>HYPERLINK("https://digital.lib.ecu.edu/63458")</f>
        <v>https://digital.lib.ecu.edu/63458</v>
      </c>
    </row>
    <row r="125" spans="1:2" x14ac:dyDescent="0.25">
      <c r="A125">
        <v>63457</v>
      </c>
      <c r="B125" s="2" t="str">
        <f>HYPERLINK("https://digital.lib.ecu.edu/63457")</f>
        <v>https://digital.lib.ecu.edu/63457</v>
      </c>
    </row>
    <row r="126" spans="1:2" x14ac:dyDescent="0.25">
      <c r="A126">
        <v>63456</v>
      </c>
      <c r="B126" s="2" t="str">
        <f>HYPERLINK("https://digital.lib.ecu.edu/63456")</f>
        <v>https://digital.lib.ecu.edu/63456</v>
      </c>
    </row>
    <row r="127" spans="1:2" x14ac:dyDescent="0.25">
      <c r="A127">
        <v>63455</v>
      </c>
      <c r="B127" s="2" t="str">
        <f>HYPERLINK("https://digital.lib.ecu.edu/63455")</f>
        <v>https://digital.lib.ecu.edu/63455</v>
      </c>
    </row>
    <row r="128" spans="1:2" x14ac:dyDescent="0.25">
      <c r="A128">
        <v>63454</v>
      </c>
      <c r="B128" s="2" t="str">
        <f>HYPERLINK("https://digital.lib.ecu.edu/63454")</f>
        <v>https://digital.lib.ecu.edu/63454</v>
      </c>
    </row>
    <row r="129" spans="1:2" x14ac:dyDescent="0.25">
      <c r="A129">
        <v>63453</v>
      </c>
      <c r="B129" s="2" t="str">
        <f>HYPERLINK("https://digital.lib.ecu.edu/63453")</f>
        <v>https://digital.lib.ecu.edu/63453</v>
      </c>
    </row>
    <row r="130" spans="1:2" x14ac:dyDescent="0.25">
      <c r="A130">
        <v>63452</v>
      </c>
      <c r="B130" s="2" t="str">
        <f>HYPERLINK("https://digital.lib.ecu.edu/63452")</f>
        <v>https://digital.lib.ecu.edu/63452</v>
      </c>
    </row>
    <row r="131" spans="1:2" x14ac:dyDescent="0.25">
      <c r="A131">
        <v>63451</v>
      </c>
      <c r="B131" s="2" t="str">
        <f>HYPERLINK("https://digital.lib.ecu.edu/63451")</f>
        <v>https://digital.lib.ecu.edu/63451</v>
      </c>
    </row>
    <row r="132" spans="1:2" x14ac:dyDescent="0.25">
      <c r="A132">
        <v>63450</v>
      </c>
      <c r="B132" s="2" t="str">
        <f>HYPERLINK("https://digital.lib.ecu.edu/63450")</f>
        <v>https://digital.lib.ecu.edu/63450</v>
      </c>
    </row>
    <row r="133" spans="1:2" x14ac:dyDescent="0.25">
      <c r="A133">
        <v>63449</v>
      </c>
      <c r="B133" s="2" t="str">
        <f>HYPERLINK("https://digital.lib.ecu.edu/63449")</f>
        <v>https://digital.lib.ecu.edu/63449</v>
      </c>
    </row>
    <row r="134" spans="1:2" x14ac:dyDescent="0.25">
      <c r="A134">
        <v>63448</v>
      </c>
      <c r="B134" s="2" t="str">
        <f>HYPERLINK("https://digital.lib.ecu.edu/63448")</f>
        <v>https://digital.lib.ecu.edu/63448</v>
      </c>
    </row>
    <row r="135" spans="1:2" x14ac:dyDescent="0.25">
      <c r="A135">
        <v>63447</v>
      </c>
      <c r="B135" s="2" t="str">
        <f>HYPERLINK("https://digital.lib.ecu.edu/63447")</f>
        <v>https://digital.lib.ecu.edu/63447</v>
      </c>
    </row>
    <row r="136" spans="1:2" x14ac:dyDescent="0.25">
      <c r="A136">
        <v>63446</v>
      </c>
      <c r="B136" s="2" t="str">
        <f>HYPERLINK("https://digital.lib.ecu.edu/63446")</f>
        <v>https://digital.lib.ecu.edu/63446</v>
      </c>
    </row>
    <row r="137" spans="1:2" x14ac:dyDescent="0.25">
      <c r="A137">
        <v>63445</v>
      </c>
      <c r="B137" s="2" t="str">
        <f>HYPERLINK("https://digital.lib.ecu.edu/63445")</f>
        <v>https://digital.lib.ecu.edu/63445</v>
      </c>
    </row>
    <row r="138" spans="1:2" x14ac:dyDescent="0.25">
      <c r="A138">
        <v>63444</v>
      </c>
      <c r="B138" s="2" t="str">
        <f>HYPERLINK("https://digital.lib.ecu.edu/63444")</f>
        <v>https://digital.lib.ecu.edu/63444</v>
      </c>
    </row>
    <row r="139" spans="1:2" x14ac:dyDescent="0.25">
      <c r="A139">
        <v>63443</v>
      </c>
      <c r="B139" s="2" t="str">
        <f>HYPERLINK("https://digital.lib.ecu.edu/63443")</f>
        <v>https://digital.lib.ecu.edu/63443</v>
      </c>
    </row>
    <row r="140" spans="1:2" x14ac:dyDescent="0.25">
      <c r="A140">
        <v>63442</v>
      </c>
      <c r="B140" s="2" t="str">
        <f>HYPERLINK("https://digital.lib.ecu.edu/63442")</f>
        <v>https://digital.lib.ecu.edu/63442</v>
      </c>
    </row>
    <row r="141" spans="1:2" x14ac:dyDescent="0.25">
      <c r="A141">
        <v>63441</v>
      </c>
      <c r="B141" s="2" t="str">
        <f>HYPERLINK("https://digital.lib.ecu.edu/63441")</f>
        <v>https://digital.lib.ecu.edu/63441</v>
      </c>
    </row>
    <row r="142" spans="1:2" x14ac:dyDescent="0.25">
      <c r="A142">
        <v>63440</v>
      </c>
      <c r="B142" s="2" t="str">
        <f>HYPERLINK("https://digital.lib.ecu.edu/63440")</f>
        <v>https://digital.lib.ecu.edu/63440</v>
      </c>
    </row>
    <row r="143" spans="1:2" x14ac:dyDescent="0.25">
      <c r="A143">
        <v>63439</v>
      </c>
      <c r="B143" s="2" t="str">
        <f>HYPERLINK("https://digital.lib.ecu.edu/63439")</f>
        <v>https://digital.lib.ecu.edu/63439</v>
      </c>
    </row>
    <row r="144" spans="1:2" x14ac:dyDescent="0.25">
      <c r="A144">
        <v>63438</v>
      </c>
      <c r="B144" s="2" t="str">
        <f>HYPERLINK("https://digital.lib.ecu.edu/63438")</f>
        <v>https://digital.lib.ecu.edu/63438</v>
      </c>
    </row>
    <row r="145" spans="1:2" x14ac:dyDescent="0.25">
      <c r="A145">
        <v>63437</v>
      </c>
      <c r="B145" s="2" t="str">
        <f>HYPERLINK("https://digital.lib.ecu.edu/63437")</f>
        <v>https://digital.lib.ecu.edu/63437</v>
      </c>
    </row>
    <row r="146" spans="1:2" x14ac:dyDescent="0.25">
      <c r="A146">
        <v>63436</v>
      </c>
      <c r="B146" s="2" t="str">
        <f>HYPERLINK("https://digital.lib.ecu.edu/63436")</f>
        <v>https://digital.lib.ecu.edu/63436</v>
      </c>
    </row>
    <row r="147" spans="1:2" x14ac:dyDescent="0.25">
      <c r="A147">
        <v>63435</v>
      </c>
      <c r="B147" s="2" t="str">
        <f>HYPERLINK("https://digital.lib.ecu.edu/63435")</f>
        <v>https://digital.lib.ecu.edu/63435</v>
      </c>
    </row>
    <row r="148" spans="1:2" x14ac:dyDescent="0.25">
      <c r="A148">
        <v>63434</v>
      </c>
      <c r="B148" s="2" t="str">
        <f>HYPERLINK("https://digital.lib.ecu.edu/63434")</f>
        <v>https://digital.lib.ecu.edu/63434</v>
      </c>
    </row>
    <row r="149" spans="1:2" x14ac:dyDescent="0.25">
      <c r="A149">
        <v>63433</v>
      </c>
      <c r="B149" s="2" t="str">
        <f>HYPERLINK("https://digital.lib.ecu.edu/63433")</f>
        <v>https://digital.lib.ecu.edu/63433</v>
      </c>
    </row>
    <row r="150" spans="1:2" x14ac:dyDescent="0.25">
      <c r="A150">
        <v>63432</v>
      </c>
      <c r="B150" s="2" t="str">
        <f>HYPERLINK("https://digital.lib.ecu.edu/63432")</f>
        <v>https://digital.lib.ecu.edu/63432</v>
      </c>
    </row>
    <row r="151" spans="1:2" x14ac:dyDescent="0.25">
      <c r="A151">
        <v>63431</v>
      </c>
      <c r="B151" s="2" t="str">
        <f>HYPERLINK("https://digital.lib.ecu.edu/63431")</f>
        <v>https://digital.lib.ecu.edu/63431</v>
      </c>
    </row>
    <row r="152" spans="1:2" x14ac:dyDescent="0.25">
      <c r="A152">
        <v>63430</v>
      </c>
      <c r="B152" s="2" t="str">
        <f>HYPERLINK("https://digital.lib.ecu.edu/63430")</f>
        <v>https://digital.lib.ecu.edu/63430</v>
      </c>
    </row>
    <row r="153" spans="1:2" x14ac:dyDescent="0.25">
      <c r="A153">
        <v>63429</v>
      </c>
      <c r="B153" s="2" t="str">
        <f>HYPERLINK("https://digital.lib.ecu.edu/63429")</f>
        <v>https://digital.lib.ecu.edu/63429</v>
      </c>
    </row>
    <row r="154" spans="1:2" x14ac:dyDescent="0.25">
      <c r="A154">
        <v>63428</v>
      </c>
      <c r="B154" s="2" t="str">
        <f>HYPERLINK("https://digital.lib.ecu.edu/63428")</f>
        <v>https://digital.lib.ecu.edu/63428</v>
      </c>
    </row>
    <row r="155" spans="1:2" x14ac:dyDescent="0.25">
      <c r="A155">
        <v>63427</v>
      </c>
      <c r="B155" s="2" t="str">
        <f>HYPERLINK("https://digital.lib.ecu.edu/63427")</f>
        <v>https://digital.lib.ecu.edu/63427</v>
      </c>
    </row>
    <row r="156" spans="1:2" x14ac:dyDescent="0.25">
      <c r="A156">
        <v>63426</v>
      </c>
      <c r="B156" s="2" t="str">
        <f>HYPERLINK("https://digital.lib.ecu.edu/63426")</f>
        <v>https://digital.lib.ecu.edu/63426</v>
      </c>
    </row>
    <row r="157" spans="1:2" x14ac:dyDescent="0.25">
      <c r="A157">
        <v>63425</v>
      </c>
      <c r="B157" s="2" t="str">
        <f>HYPERLINK("https://digital.lib.ecu.edu/63425")</f>
        <v>https://digital.lib.ecu.edu/63425</v>
      </c>
    </row>
    <row r="158" spans="1:2" x14ac:dyDescent="0.25">
      <c r="A158">
        <v>63424</v>
      </c>
      <c r="B158" s="2" t="str">
        <f>HYPERLINK("https://digital.lib.ecu.edu/63424")</f>
        <v>https://digital.lib.ecu.edu/63424</v>
      </c>
    </row>
    <row r="159" spans="1:2" x14ac:dyDescent="0.25">
      <c r="A159">
        <v>63423</v>
      </c>
      <c r="B159" s="2" t="str">
        <f>HYPERLINK("https://digital.lib.ecu.edu/63423")</f>
        <v>https://digital.lib.ecu.edu/63423</v>
      </c>
    </row>
    <row r="160" spans="1:2" x14ac:dyDescent="0.25">
      <c r="A160">
        <v>63422</v>
      </c>
      <c r="B160" s="2" t="str">
        <f>HYPERLINK("https://digital.lib.ecu.edu/63422")</f>
        <v>https://digital.lib.ecu.edu/63422</v>
      </c>
    </row>
    <row r="161" spans="1:2" x14ac:dyDescent="0.25">
      <c r="A161">
        <v>63681</v>
      </c>
      <c r="B161" s="2" t="str">
        <f>HYPERLINK("https://digital.lib.ecu.edu/63681")</f>
        <v>https://digital.lib.ecu.edu/63681</v>
      </c>
    </row>
    <row r="162" spans="1:2" x14ac:dyDescent="0.25">
      <c r="A162">
        <v>63680</v>
      </c>
      <c r="B162" s="2" t="str">
        <f>HYPERLINK("https://digital.lib.ecu.edu/63680")</f>
        <v>https://digital.lib.ecu.edu/63680</v>
      </c>
    </row>
    <row r="163" spans="1:2" x14ac:dyDescent="0.25">
      <c r="A163">
        <v>63679</v>
      </c>
      <c r="B163" s="2" t="str">
        <f>HYPERLINK("https://digital.lib.ecu.edu/63679")</f>
        <v>https://digital.lib.ecu.edu/63679</v>
      </c>
    </row>
    <row r="164" spans="1:2" x14ac:dyDescent="0.25">
      <c r="A164">
        <v>63678</v>
      </c>
      <c r="B164" s="2" t="str">
        <f>HYPERLINK("https://digital.lib.ecu.edu/63678")</f>
        <v>https://digital.lib.ecu.edu/63678</v>
      </c>
    </row>
    <row r="165" spans="1:2" x14ac:dyDescent="0.25">
      <c r="A165">
        <v>63677</v>
      </c>
      <c r="B165" s="2" t="str">
        <f>HYPERLINK("https://digital.lib.ecu.edu/63677")</f>
        <v>https://digital.lib.ecu.edu/63677</v>
      </c>
    </row>
    <row r="166" spans="1:2" x14ac:dyDescent="0.25">
      <c r="A166">
        <v>63676</v>
      </c>
      <c r="B166" s="2" t="str">
        <f>HYPERLINK("https://digital.lib.ecu.edu/63676")</f>
        <v>https://digital.lib.ecu.edu/63676</v>
      </c>
    </row>
    <row r="167" spans="1:2" x14ac:dyDescent="0.25">
      <c r="A167">
        <v>63675</v>
      </c>
      <c r="B167" s="2" t="str">
        <f>HYPERLINK("https://digital.lib.ecu.edu/63675")</f>
        <v>https://digital.lib.ecu.edu/63675</v>
      </c>
    </row>
    <row r="168" spans="1:2" x14ac:dyDescent="0.25">
      <c r="A168">
        <v>63674</v>
      </c>
      <c r="B168" s="2" t="str">
        <f>HYPERLINK("https://digital.lib.ecu.edu/63674")</f>
        <v>https://digital.lib.ecu.edu/63674</v>
      </c>
    </row>
    <row r="169" spans="1:2" x14ac:dyDescent="0.25">
      <c r="A169">
        <v>63673</v>
      </c>
      <c r="B169" s="2" t="str">
        <f>HYPERLINK("https://digital.lib.ecu.edu/63673")</f>
        <v>https://digital.lib.ecu.edu/63673</v>
      </c>
    </row>
    <row r="170" spans="1:2" x14ac:dyDescent="0.25">
      <c r="A170">
        <v>63672</v>
      </c>
      <c r="B170" s="2" t="str">
        <f>HYPERLINK("https://digital.lib.ecu.edu/63672")</f>
        <v>https://digital.lib.ecu.edu/63672</v>
      </c>
    </row>
    <row r="171" spans="1:2" x14ac:dyDescent="0.25">
      <c r="A171">
        <v>63671</v>
      </c>
      <c r="B171" s="2" t="str">
        <f>HYPERLINK("https://digital.lib.ecu.edu/63671")</f>
        <v>https://digital.lib.ecu.edu/63671</v>
      </c>
    </row>
    <row r="172" spans="1:2" x14ac:dyDescent="0.25">
      <c r="A172">
        <v>63670</v>
      </c>
      <c r="B172" s="2" t="str">
        <f>HYPERLINK("https://digital.lib.ecu.edu/63670")</f>
        <v>https://digital.lib.ecu.edu/63670</v>
      </c>
    </row>
    <row r="173" spans="1:2" x14ac:dyDescent="0.25">
      <c r="A173">
        <v>63669</v>
      </c>
      <c r="B173" s="2" t="str">
        <f>HYPERLINK("https://digital.lib.ecu.edu/63669")</f>
        <v>https://digital.lib.ecu.edu/63669</v>
      </c>
    </row>
    <row r="174" spans="1:2" x14ac:dyDescent="0.25">
      <c r="A174">
        <v>63668</v>
      </c>
      <c r="B174" s="2" t="str">
        <f>HYPERLINK("https://digital.lib.ecu.edu/63668")</f>
        <v>https://digital.lib.ecu.edu/63668</v>
      </c>
    </row>
    <row r="175" spans="1:2" x14ac:dyDescent="0.25">
      <c r="A175">
        <v>63667</v>
      </c>
      <c r="B175" s="2" t="str">
        <f>HYPERLINK("https://digital.lib.ecu.edu/63667")</f>
        <v>https://digital.lib.ecu.edu/63667</v>
      </c>
    </row>
    <row r="176" spans="1:2" x14ac:dyDescent="0.25">
      <c r="A176">
        <v>63666</v>
      </c>
      <c r="B176" s="2" t="str">
        <f>HYPERLINK("https://digital.lib.ecu.edu/63666")</f>
        <v>https://digital.lib.ecu.edu/63666</v>
      </c>
    </row>
    <row r="177" spans="1:2" x14ac:dyDescent="0.25">
      <c r="A177">
        <v>63665</v>
      </c>
      <c r="B177" s="2" t="str">
        <f>HYPERLINK("https://digital.lib.ecu.edu/63665")</f>
        <v>https://digital.lib.ecu.edu/63665</v>
      </c>
    </row>
    <row r="178" spans="1:2" x14ac:dyDescent="0.25">
      <c r="A178">
        <v>63664</v>
      </c>
      <c r="B178" s="2" t="str">
        <f>HYPERLINK("https://digital.lib.ecu.edu/63664")</f>
        <v>https://digital.lib.ecu.edu/63664</v>
      </c>
    </row>
    <row r="179" spans="1:2" x14ac:dyDescent="0.25">
      <c r="A179">
        <v>63663</v>
      </c>
      <c r="B179" s="2" t="str">
        <f>HYPERLINK("https://digital.lib.ecu.edu/63663")</f>
        <v>https://digital.lib.ecu.edu/63663</v>
      </c>
    </row>
    <row r="180" spans="1:2" x14ac:dyDescent="0.25">
      <c r="A180">
        <v>63662</v>
      </c>
      <c r="B180" s="2" t="str">
        <f>HYPERLINK("https://digital.lib.ecu.edu/63662")</f>
        <v>https://digital.lib.ecu.edu/63662</v>
      </c>
    </row>
    <row r="181" spans="1:2" x14ac:dyDescent="0.25">
      <c r="A181">
        <v>63661</v>
      </c>
      <c r="B181" s="2" t="str">
        <f>HYPERLINK("https://digital.lib.ecu.edu/63661")</f>
        <v>https://digital.lib.ecu.edu/63661</v>
      </c>
    </row>
    <row r="182" spans="1:2" x14ac:dyDescent="0.25">
      <c r="A182">
        <v>63660</v>
      </c>
      <c r="B182" s="2" t="str">
        <f>HYPERLINK("https://digital.lib.ecu.edu/63660")</f>
        <v>https://digital.lib.ecu.edu/63660</v>
      </c>
    </row>
    <row r="183" spans="1:2" x14ac:dyDescent="0.25">
      <c r="A183">
        <v>63659</v>
      </c>
      <c r="B183" s="2" t="str">
        <f>HYPERLINK("https://digital.lib.ecu.edu/63659")</f>
        <v>https://digital.lib.ecu.edu/63659</v>
      </c>
    </row>
    <row r="184" spans="1:2" x14ac:dyDescent="0.25">
      <c r="A184">
        <v>63658</v>
      </c>
      <c r="B184" s="2" t="str">
        <f>HYPERLINK("https://digital.lib.ecu.edu/63658")</f>
        <v>https://digital.lib.ecu.edu/63658</v>
      </c>
    </row>
    <row r="185" spans="1:2" x14ac:dyDescent="0.25">
      <c r="A185">
        <v>63657</v>
      </c>
      <c r="B185" s="2" t="str">
        <f>HYPERLINK("https://digital.lib.ecu.edu/63657")</f>
        <v>https://digital.lib.ecu.edu/63657</v>
      </c>
    </row>
    <row r="186" spans="1:2" x14ac:dyDescent="0.25">
      <c r="A186">
        <v>63656</v>
      </c>
      <c r="B186" s="2" t="str">
        <f>HYPERLINK("https://digital.lib.ecu.edu/63656")</f>
        <v>https://digital.lib.ecu.edu/63656</v>
      </c>
    </row>
    <row r="187" spans="1:2" x14ac:dyDescent="0.25">
      <c r="A187">
        <v>63655</v>
      </c>
      <c r="B187" s="2" t="str">
        <f>HYPERLINK("https://digital.lib.ecu.edu/63655")</f>
        <v>https://digital.lib.ecu.edu/63655</v>
      </c>
    </row>
    <row r="188" spans="1:2" x14ac:dyDescent="0.25">
      <c r="A188">
        <v>63654</v>
      </c>
      <c r="B188" s="2" t="str">
        <f>HYPERLINK("https://digital.lib.ecu.edu/63654")</f>
        <v>https://digital.lib.ecu.edu/63654</v>
      </c>
    </row>
    <row r="189" spans="1:2" x14ac:dyDescent="0.25">
      <c r="A189">
        <v>63653</v>
      </c>
      <c r="B189" s="2" t="str">
        <f>HYPERLINK("https://digital.lib.ecu.edu/63653")</f>
        <v>https://digital.lib.ecu.edu/63653</v>
      </c>
    </row>
    <row r="190" spans="1:2" x14ac:dyDescent="0.25">
      <c r="A190">
        <v>63652</v>
      </c>
      <c r="B190" s="2" t="str">
        <f>HYPERLINK("https://digital.lib.ecu.edu/63652")</f>
        <v>https://digital.lib.ecu.edu/63652</v>
      </c>
    </row>
    <row r="191" spans="1:2" x14ac:dyDescent="0.25">
      <c r="A191">
        <v>63651</v>
      </c>
      <c r="B191" s="2" t="str">
        <f>HYPERLINK("https://digital.lib.ecu.edu/63651")</f>
        <v>https://digital.lib.ecu.edu/63651</v>
      </c>
    </row>
    <row r="192" spans="1:2" x14ac:dyDescent="0.25">
      <c r="A192">
        <v>63650</v>
      </c>
      <c r="B192" s="2" t="str">
        <f>HYPERLINK("https://digital.lib.ecu.edu/63650")</f>
        <v>https://digital.lib.ecu.edu/63650</v>
      </c>
    </row>
    <row r="193" spans="1:2" x14ac:dyDescent="0.25">
      <c r="A193">
        <v>63649</v>
      </c>
      <c r="B193" s="2" t="str">
        <f>HYPERLINK("https://digital.lib.ecu.edu/63649")</f>
        <v>https://digital.lib.ecu.edu/63649</v>
      </c>
    </row>
    <row r="194" spans="1:2" x14ac:dyDescent="0.25">
      <c r="A194">
        <v>63648</v>
      </c>
      <c r="B194" s="2" t="str">
        <f>HYPERLINK("https://digital.lib.ecu.edu/63648")</f>
        <v>https://digital.lib.ecu.edu/63648</v>
      </c>
    </row>
    <row r="195" spans="1:2" x14ac:dyDescent="0.25">
      <c r="A195">
        <v>63647</v>
      </c>
      <c r="B195" s="2" t="str">
        <f>HYPERLINK("https://digital.lib.ecu.edu/63647")</f>
        <v>https://digital.lib.ecu.edu/63647</v>
      </c>
    </row>
    <row r="196" spans="1:2" x14ac:dyDescent="0.25">
      <c r="A196">
        <v>63646</v>
      </c>
      <c r="B196" s="2" t="str">
        <f>HYPERLINK("https://digital.lib.ecu.edu/63646")</f>
        <v>https://digital.lib.ecu.edu/63646</v>
      </c>
    </row>
    <row r="197" spans="1:2" x14ac:dyDescent="0.25">
      <c r="A197">
        <v>63645</v>
      </c>
      <c r="B197" s="2" t="str">
        <f>HYPERLINK("https://digital.lib.ecu.edu/63645")</f>
        <v>https://digital.lib.ecu.edu/63645</v>
      </c>
    </row>
    <row r="198" spans="1:2" x14ac:dyDescent="0.25">
      <c r="A198">
        <v>63644</v>
      </c>
      <c r="B198" s="2" t="str">
        <f>HYPERLINK("https://digital.lib.ecu.edu/63644")</f>
        <v>https://digital.lib.ecu.edu/63644</v>
      </c>
    </row>
    <row r="199" spans="1:2" x14ac:dyDescent="0.25">
      <c r="A199">
        <v>63643</v>
      </c>
      <c r="B199" s="2" t="str">
        <f>HYPERLINK("https://digital.lib.ecu.edu/63643")</f>
        <v>https://digital.lib.ecu.edu/63643</v>
      </c>
    </row>
    <row r="200" spans="1:2" x14ac:dyDescent="0.25">
      <c r="A200">
        <v>63642</v>
      </c>
      <c r="B200" s="2" t="str">
        <f>HYPERLINK("https://digital.lib.ecu.edu/63642")</f>
        <v>https://digital.lib.ecu.edu/63642</v>
      </c>
    </row>
    <row r="201" spans="1:2" x14ac:dyDescent="0.25">
      <c r="A201">
        <v>63641</v>
      </c>
      <c r="B201" s="2" t="str">
        <f>HYPERLINK("https://digital.lib.ecu.edu/63641")</f>
        <v>https://digital.lib.ecu.edu/63641</v>
      </c>
    </row>
    <row r="202" spans="1:2" x14ac:dyDescent="0.25">
      <c r="A202">
        <v>63640</v>
      </c>
      <c r="B202" s="2" t="str">
        <f>HYPERLINK("https://digital.lib.ecu.edu/63640")</f>
        <v>https://digital.lib.ecu.edu/63640</v>
      </c>
    </row>
    <row r="203" spans="1:2" x14ac:dyDescent="0.25">
      <c r="A203">
        <v>63639</v>
      </c>
      <c r="B203" s="2" t="str">
        <f>HYPERLINK("https://digital.lib.ecu.edu/63639")</f>
        <v>https://digital.lib.ecu.edu/63639</v>
      </c>
    </row>
    <row r="204" spans="1:2" x14ac:dyDescent="0.25">
      <c r="A204">
        <v>63638</v>
      </c>
      <c r="B204" s="2" t="str">
        <f>HYPERLINK("https://digital.lib.ecu.edu/63638")</f>
        <v>https://digital.lib.ecu.edu/63638</v>
      </c>
    </row>
    <row r="205" spans="1:2" x14ac:dyDescent="0.25">
      <c r="A205">
        <v>63637</v>
      </c>
      <c r="B205" s="2" t="str">
        <f>HYPERLINK("https://digital.lib.ecu.edu/63637")</f>
        <v>https://digital.lib.ecu.edu/63637</v>
      </c>
    </row>
    <row r="206" spans="1:2" x14ac:dyDescent="0.25">
      <c r="A206">
        <v>63636</v>
      </c>
      <c r="B206" s="2" t="str">
        <f>HYPERLINK("https://digital.lib.ecu.edu/63636")</f>
        <v>https://digital.lib.ecu.edu/63636</v>
      </c>
    </row>
    <row r="207" spans="1:2" x14ac:dyDescent="0.25">
      <c r="A207">
        <v>63635</v>
      </c>
      <c r="B207" s="2" t="str">
        <f>HYPERLINK("https://digital.lib.ecu.edu/63635")</f>
        <v>https://digital.lib.ecu.edu/63635</v>
      </c>
    </row>
    <row r="208" spans="1:2" x14ac:dyDescent="0.25">
      <c r="A208">
        <v>63634</v>
      </c>
      <c r="B208" s="2" t="str">
        <f>HYPERLINK("https://digital.lib.ecu.edu/63634")</f>
        <v>https://digital.lib.ecu.edu/63634</v>
      </c>
    </row>
    <row r="209" spans="1:2" x14ac:dyDescent="0.25">
      <c r="A209">
        <v>63633</v>
      </c>
      <c r="B209" s="2" t="str">
        <f>HYPERLINK("https://digital.lib.ecu.edu/63633")</f>
        <v>https://digital.lib.ecu.edu/63633</v>
      </c>
    </row>
    <row r="210" spans="1:2" x14ac:dyDescent="0.25">
      <c r="A210">
        <v>63632</v>
      </c>
      <c r="B210" s="2" t="str">
        <f>HYPERLINK("https://digital.lib.ecu.edu/63632")</f>
        <v>https://digital.lib.ecu.edu/63632</v>
      </c>
    </row>
    <row r="211" spans="1:2" x14ac:dyDescent="0.25">
      <c r="A211">
        <v>63631</v>
      </c>
      <c r="B211" s="2" t="str">
        <f>HYPERLINK("https://digital.lib.ecu.edu/63631")</f>
        <v>https://digital.lib.ecu.edu/63631</v>
      </c>
    </row>
    <row r="212" spans="1:2" x14ac:dyDescent="0.25">
      <c r="A212">
        <v>63630</v>
      </c>
      <c r="B212" s="2" t="str">
        <f>HYPERLINK("https://digital.lib.ecu.edu/63630")</f>
        <v>https://digital.lib.ecu.edu/63630</v>
      </c>
    </row>
    <row r="213" spans="1:2" x14ac:dyDescent="0.25">
      <c r="A213">
        <v>63629</v>
      </c>
      <c r="B213" s="2" t="str">
        <f>HYPERLINK("https://digital.lib.ecu.edu/63629")</f>
        <v>https://digital.lib.ecu.edu/63629</v>
      </c>
    </row>
    <row r="214" spans="1:2" x14ac:dyDescent="0.25">
      <c r="A214">
        <v>63628</v>
      </c>
      <c r="B214" s="2" t="str">
        <f>HYPERLINK("https://digital.lib.ecu.edu/63628")</f>
        <v>https://digital.lib.ecu.edu/63628</v>
      </c>
    </row>
    <row r="215" spans="1:2" x14ac:dyDescent="0.25">
      <c r="A215">
        <v>63627</v>
      </c>
      <c r="B215" s="2" t="str">
        <f>HYPERLINK("https://digital.lib.ecu.edu/63627")</f>
        <v>https://digital.lib.ecu.edu/63627</v>
      </c>
    </row>
    <row r="216" spans="1:2" x14ac:dyDescent="0.25">
      <c r="A216">
        <v>63626</v>
      </c>
      <c r="B216" s="2" t="str">
        <f>HYPERLINK("https://digital.lib.ecu.edu/63626")</f>
        <v>https://digital.lib.ecu.edu/63626</v>
      </c>
    </row>
    <row r="217" spans="1:2" x14ac:dyDescent="0.25">
      <c r="A217">
        <v>63625</v>
      </c>
      <c r="B217" s="2" t="str">
        <f>HYPERLINK("https://digital.lib.ecu.edu/63625")</f>
        <v>https://digital.lib.ecu.edu/63625</v>
      </c>
    </row>
    <row r="218" spans="1:2" x14ac:dyDescent="0.25">
      <c r="A218">
        <v>63624</v>
      </c>
      <c r="B218" s="2" t="str">
        <f>HYPERLINK("https://digital.lib.ecu.edu/63624")</f>
        <v>https://digital.lib.ecu.edu/63624</v>
      </c>
    </row>
    <row r="219" spans="1:2" x14ac:dyDescent="0.25">
      <c r="A219">
        <v>63623</v>
      </c>
      <c r="B219" s="2" t="str">
        <f>HYPERLINK("https://digital.lib.ecu.edu/63623")</f>
        <v>https://digital.lib.ecu.edu/63623</v>
      </c>
    </row>
    <row r="220" spans="1:2" x14ac:dyDescent="0.25">
      <c r="A220">
        <v>63622</v>
      </c>
      <c r="B220" s="2" t="str">
        <f>HYPERLINK("https://digital.lib.ecu.edu/63622")</f>
        <v>https://digital.lib.ecu.edu/63622</v>
      </c>
    </row>
    <row r="221" spans="1:2" x14ac:dyDescent="0.25">
      <c r="A221">
        <v>63621</v>
      </c>
      <c r="B221" s="2" t="str">
        <f>HYPERLINK("https://digital.lib.ecu.edu/63621")</f>
        <v>https://digital.lib.ecu.edu/63621</v>
      </c>
    </row>
    <row r="222" spans="1:2" x14ac:dyDescent="0.25">
      <c r="A222">
        <v>63620</v>
      </c>
      <c r="B222" s="2" t="str">
        <f>HYPERLINK("https://digital.lib.ecu.edu/63620")</f>
        <v>https://digital.lib.ecu.edu/63620</v>
      </c>
    </row>
    <row r="223" spans="1:2" x14ac:dyDescent="0.25">
      <c r="A223">
        <v>63619</v>
      </c>
      <c r="B223" s="2" t="str">
        <f>HYPERLINK("https://digital.lib.ecu.edu/63619")</f>
        <v>https://digital.lib.ecu.edu/63619</v>
      </c>
    </row>
    <row r="224" spans="1:2" x14ac:dyDescent="0.25">
      <c r="A224">
        <v>63618</v>
      </c>
      <c r="B224" s="2" t="str">
        <f>HYPERLINK("https://digital.lib.ecu.edu/63618")</f>
        <v>https://digital.lib.ecu.edu/63618</v>
      </c>
    </row>
    <row r="225" spans="1:2" x14ac:dyDescent="0.25">
      <c r="A225">
        <v>63617</v>
      </c>
      <c r="B225" s="2" t="str">
        <f>HYPERLINK("https://digital.lib.ecu.edu/63617")</f>
        <v>https://digital.lib.ecu.edu/63617</v>
      </c>
    </row>
    <row r="226" spans="1:2" x14ac:dyDescent="0.25">
      <c r="A226">
        <v>63616</v>
      </c>
      <c r="B226" s="2" t="str">
        <f>HYPERLINK("https://digital.lib.ecu.edu/63616")</f>
        <v>https://digital.lib.ecu.edu/63616</v>
      </c>
    </row>
    <row r="227" spans="1:2" x14ac:dyDescent="0.25">
      <c r="A227">
        <v>63615</v>
      </c>
      <c r="B227" s="2" t="str">
        <f>HYPERLINK("https://digital.lib.ecu.edu/63615")</f>
        <v>https://digital.lib.ecu.edu/63615</v>
      </c>
    </row>
    <row r="228" spans="1:2" x14ac:dyDescent="0.25">
      <c r="A228">
        <v>63614</v>
      </c>
      <c r="B228" s="2" t="str">
        <f>HYPERLINK("https://digital.lib.ecu.edu/63614")</f>
        <v>https://digital.lib.ecu.edu/63614</v>
      </c>
    </row>
    <row r="229" spans="1:2" x14ac:dyDescent="0.25">
      <c r="A229">
        <v>63613</v>
      </c>
      <c r="B229" s="2" t="str">
        <f>HYPERLINK("https://digital.lib.ecu.edu/63613")</f>
        <v>https://digital.lib.ecu.edu/63613</v>
      </c>
    </row>
    <row r="230" spans="1:2" x14ac:dyDescent="0.25">
      <c r="A230">
        <v>63612</v>
      </c>
      <c r="B230" s="2" t="str">
        <f>HYPERLINK("https://digital.lib.ecu.edu/63612")</f>
        <v>https://digital.lib.ecu.edu/63612</v>
      </c>
    </row>
    <row r="231" spans="1:2" x14ac:dyDescent="0.25">
      <c r="A231">
        <v>63611</v>
      </c>
      <c r="B231" s="2" t="str">
        <f>HYPERLINK("https://digital.lib.ecu.edu/63611")</f>
        <v>https://digital.lib.ecu.edu/63611</v>
      </c>
    </row>
    <row r="232" spans="1:2" x14ac:dyDescent="0.25">
      <c r="A232">
        <v>63610</v>
      </c>
      <c r="B232" s="2" t="str">
        <f>HYPERLINK("https://digital.lib.ecu.edu/63610")</f>
        <v>https://digital.lib.ecu.edu/63610</v>
      </c>
    </row>
    <row r="233" spans="1:2" x14ac:dyDescent="0.25">
      <c r="A233">
        <v>63609</v>
      </c>
      <c r="B233" s="2" t="str">
        <f>HYPERLINK("https://digital.lib.ecu.edu/63609")</f>
        <v>https://digital.lib.ecu.edu/63609</v>
      </c>
    </row>
    <row r="234" spans="1:2" x14ac:dyDescent="0.25">
      <c r="A234">
        <v>63608</v>
      </c>
      <c r="B234" s="2" t="str">
        <f>HYPERLINK("https://digital.lib.ecu.edu/63608")</f>
        <v>https://digital.lib.ecu.edu/63608</v>
      </c>
    </row>
    <row r="235" spans="1:2" x14ac:dyDescent="0.25">
      <c r="A235">
        <v>63607</v>
      </c>
      <c r="B235" s="2" t="str">
        <f>HYPERLINK("https://digital.lib.ecu.edu/63607")</f>
        <v>https://digital.lib.ecu.edu/63607</v>
      </c>
    </row>
    <row r="236" spans="1:2" x14ac:dyDescent="0.25">
      <c r="A236">
        <v>63606</v>
      </c>
      <c r="B236" s="2" t="str">
        <f>HYPERLINK("https://digital.lib.ecu.edu/63606")</f>
        <v>https://digital.lib.ecu.edu/63606</v>
      </c>
    </row>
    <row r="237" spans="1:2" x14ac:dyDescent="0.25">
      <c r="A237">
        <v>63605</v>
      </c>
      <c r="B237" s="2" t="str">
        <f>HYPERLINK("https://digital.lib.ecu.edu/63605")</f>
        <v>https://digital.lib.ecu.edu/63605</v>
      </c>
    </row>
    <row r="238" spans="1:2" x14ac:dyDescent="0.25">
      <c r="A238">
        <v>63604</v>
      </c>
      <c r="B238" s="2" t="str">
        <f>HYPERLINK("https://digital.lib.ecu.edu/63604")</f>
        <v>https://digital.lib.ecu.edu/63604</v>
      </c>
    </row>
    <row r="239" spans="1:2" x14ac:dyDescent="0.25">
      <c r="A239">
        <v>63603</v>
      </c>
      <c r="B239" s="2" t="str">
        <f>HYPERLINK("https://digital.lib.ecu.edu/63603")</f>
        <v>https://digital.lib.ecu.edu/63603</v>
      </c>
    </row>
    <row r="240" spans="1:2" x14ac:dyDescent="0.25">
      <c r="A240">
        <v>63602</v>
      </c>
      <c r="B240" s="2" t="str">
        <f>HYPERLINK("https://digital.lib.ecu.edu/63602")</f>
        <v>https://digital.lib.ecu.edu/63602</v>
      </c>
    </row>
    <row r="241" spans="1:2" x14ac:dyDescent="0.25">
      <c r="A241">
        <v>63601</v>
      </c>
      <c r="B241" s="2" t="str">
        <f>HYPERLINK("https://digital.lib.ecu.edu/63601")</f>
        <v>https://digital.lib.ecu.edu/63601</v>
      </c>
    </row>
    <row r="242" spans="1:2" x14ac:dyDescent="0.25">
      <c r="A242">
        <v>63600</v>
      </c>
      <c r="B242" s="2" t="str">
        <f>HYPERLINK("https://digital.lib.ecu.edu/63600")</f>
        <v>https://digital.lib.ecu.edu/63600</v>
      </c>
    </row>
    <row r="243" spans="1:2" x14ac:dyDescent="0.25">
      <c r="A243">
        <v>63599</v>
      </c>
      <c r="B243" s="2" t="str">
        <f>HYPERLINK("https://digital.lib.ecu.edu/63599")</f>
        <v>https://digital.lib.ecu.edu/63599</v>
      </c>
    </row>
    <row r="244" spans="1:2" x14ac:dyDescent="0.25">
      <c r="A244">
        <v>63598</v>
      </c>
      <c r="B244" s="2" t="str">
        <f>HYPERLINK("https://digital.lib.ecu.edu/63598")</f>
        <v>https://digital.lib.ecu.edu/63598</v>
      </c>
    </row>
    <row r="245" spans="1:2" x14ac:dyDescent="0.25">
      <c r="A245">
        <v>63597</v>
      </c>
      <c r="B245" s="2" t="str">
        <f>HYPERLINK("https://digital.lib.ecu.edu/63597")</f>
        <v>https://digital.lib.ecu.edu/63597</v>
      </c>
    </row>
    <row r="246" spans="1:2" x14ac:dyDescent="0.25">
      <c r="A246">
        <v>63596</v>
      </c>
      <c r="B246" s="2" t="str">
        <f>HYPERLINK("https://digital.lib.ecu.edu/63596")</f>
        <v>https://digital.lib.ecu.edu/63596</v>
      </c>
    </row>
    <row r="247" spans="1:2" x14ac:dyDescent="0.25">
      <c r="A247">
        <v>63595</v>
      </c>
      <c r="B247" s="2" t="str">
        <f>HYPERLINK("https://digital.lib.ecu.edu/63595")</f>
        <v>https://digital.lib.ecu.edu/63595</v>
      </c>
    </row>
    <row r="248" spans="1:2" x14ac:dyDescent="0.25">
      <c r="A248">
        <v>63594</v>
      </c>
      <c r="B248" s="2" t="str">
        <f>HYPERLINK("https://digital.lib.ecu.edu/63594")</f>
        <v>https://digital.lib.ecu.edu/63594</v>
      </c>
    </row>
    <row r="249" spans="1:2" x14ac:dyDescent="0.25">
      <c r="A249">
        <v>63593</v>
      </c>
      <c r="B249" s="2" t="str">
        <f>HYPERLINK("https://digital.lib.ecu.edu/63593")</f>
        <v>https://digital.lib.ecu.edu/63593</v>
      </c>
    </row>
    <row r="250" spans="1:2" x14ac:dyDescent="0.25">
      <c r="A250">
        <v>63592</v>
      </c>
      <c r="B250" s="2" t="str">
        <f>HYPERLINK("https://digital.lib.ecu.edu/63592")</f>
        <v>https://digital.lib.ecu.edu/63592</v>
      </c>
    </row>
    <row r="251" spans="1:2" x14ac:dyDescent="0.25">
      <c r="A251">
        <v>63591</v>
      </c>
      <c r="B251" s="2" t="str">
        <f>HYPERLINK("https://digital.lib.ecu.edu/63591")</f>
        <v>https://digital.lib.ecu.edu/63591</v>
      </c>
    </row>
    <row r="252" spans="1:2" x14ac:dyDescent="0.25">
      <c r="A252">
        <v>63590</v>
      </c>
      <c r="B252" s="2" t="str">
        <f>HYPERLINK("https://digital.lib.ecu.edu/63590")</f>
        <v>https://digital.lib.ecu.edu/63590</v>
      </c>
    </row>
    <row r="253" spans="1:2" x14ac:dyDescent="0.25">
      <c r="A253">
        <v>63589</v>
      </c>
      <c r="B253" s="2" t="str">
        <f>HYPERLINK("https://digital.lib.ecu.edu/63589")</f>
        <v>https://digital.lib.ecu.edu/63589</v>
      </c>
    </row>
    <row r="254" spans="1:2" x14ac:dyDescent="0.25">
      <c r="A254">
        <v>63588</v>
      </c>
      <c r="B254" s="2" t="str">
        <f>HYPERLINK("https://digital.lib.ecu.edu/63588")</f>
        <v>https://digital.lib.ecu.edu/63588</v>
      </c>
    </row>
    <row r="255" spans="1:2" x14ac:dyDescent="0.25">
      <c r="A255">
        <v>63587</v>
      </c>
      <c r="B255" s="2" t="str">
        <f>HYPERLINK("https://digital.lib.ecu.edu/63587")</f>
        <v>https://digital.lib.ecu.edu/63587</v>
      </c>
    </row>
    <row r="256" spans="1:2" x14ac:dyDescent="0.25">
      <c r="A256">
        <v>63586</v>
      </c>
      <c r="B256" s="2" t="str">
        <f>HYPERLINK("https://digital.lib.ecu.edu/63586")</f>
        <v>https://digital.lib.ecu.edu/63586</v>
      </c>
    </row>
    <row r="257" spans="1:2" x14ac:dyDescent="0.25">
      <c r="A257">
        <v>63585</v>
      </c>
      <c r="B257" s="2" t="str">
        <f>HYPERLINK("https://digital.lib.ecu.edu/63585")</f>
        <v>https://digital.lib.ecu.edu/63585</v>
      </c>
    </row>
    <row r="258" spans="1:2" x14ac:dyDescent="0.25">
      <c r="A258">
        <v>63584</v>
      </c>
      <c r="B258" s="2" t="str">
        <f>HYPERLINK("https://digital.lib.ecu.edu/63584")</f>
        <v>https://digital.lib.ecu.edu/63584</v>
      </c>
    </row>
    <row r="259" spans="1:2" x14ac:dyDescent="0.25">
      <c r="A259">
        <v>63583</v>
      </c>
      <c r="B259" s="2" t="str">
        <f>HYPERLINK("https://digital.lib.ecu.edu/63583")</f>
        <v>https://digital.lib.ecu.edu/63583</v>
      </c>
    </row>
    <row r="260" spans="1:2" x14ac:dyDescent="0.25">
      <c r="A260">
        <v>63582</v>
      </c>
      <c r="B260" s="2" t="str">
        <f>HYPERLINK("https://digital.lib.ecu.edu/63582")</f>
        <v>https://digital.lib.ecu.edu/63582</v>
      </c>
    </row>
    <row r="261" spans="1:2" x14ac:dyDescent="0.25">
      <c r="A261">
        <v>63581</v>
      </c>
      <c r="B261" s="2" t="str">
        <f>HYPERLINK("https://digital.lib.ecu.edu/63581")</f>
        <v>https://digital.lib.ecu.edu/63581</v>
      </c>
    </row>
    <row r="262" spans="1:2" x14ac:dyDescent="0.25">
      <c r="A262">
        <v>63580</v>
      </c>
      <c r="B262" s="2" t="str">
        <f>HYPERLINK("https://digital.lib.ecu.edu/63580")</f>
        <v>https://digital.lib.ecu.edu/63580</v>
      </c>
    </row>
    <row r="263" spans="1:2" x14ac:dyDescent="0.25">
      <c r="A263">
        <v>63579</v>
      </c>
      <c r="B263" s="2" t="str">
        <f>HYPERLINK("https://digital.lib.ecu.edu/63579")</f>
        <v>https://digital.lib.ecu.edu/63579</v>
      </c>
    </row>
    <row r="264" spans="1:2" x14ac:dyDescent="0.25">
      <c r="A264">
        <v>63578</v>
      </c>
      <c r="B264" s="2" t="str">
        <f>HYPERLINK("https://digital.lib.ecu.edu/63578")</f>
        <v>https://digital.lib.ecu.edu/63578</v>
      </c>
    </row>
    <row r="265" spans="1:2" x14ac:dyDescent="0.25">
      <c r="A265">
        <v>63577</v>
      </c>
      <c r="B265" s="2" t="str">
        <f>HYPERLINK("https://digital.lib.ecu.edu/63577")</f>
        <v>https://digital.lib.ecu.edu/63577</v>
      </c>
    </row>
    <row r="266" spans="1:2" x14ac:dyDescent="0.25">
      <c r="A266">
        <v>63576</v>
      </c>
      <c r="B266" s="2" t="str">
        <f>HYPERLINK("https://digital.lib.ecu.edu/63576")</f>
        <v>https://digital.lib.ecu.edu/63576</v>
      </c>
    </row>
    <row r="267" spans="1:2" x14ac:dyDescent="0.25">
      <c r="A267">
        <v>63575</v>
      </c>
      <c r="B267" s="2" t="str">
        <f>HYPERLINK("https://digital.lib.ecu.edu/63575")</f>
        <v>https://digital.lib.ecu.edu/63575</v>
      </c>
    </row>
    <row r="268" spans="1:2" x14ac:dyDescent="0.25">
      <c r="A268">
        <v>63574</v>
      </c>
      <c r="B268" s="2" t="str">
        <f>HYPERLINK("https://digital.lib.ecu.edu/63574")</f>
        <v>https://digital.lib.ecu.edu/63574</v>
      </c>
    </row>
    <row r="269" spans="1:2" x14ac:dyDescent="0.25">
      <c r="A269">
        <v>63573</v>
      </c>
      <c r="B269" s="2" t="str">
        <f>HYPERLINK("https://digital.lib.ecu.edu/63573")</f>
        <v>https://digital.lib.ecu.edu/63573</v>
      </c>
    </row>
    <row r="270" spans="1:2" x14ac:dyDescent="0.25">
      <c r="A270">
        <v>63572</v>
      </c>
      <c r="B270" s="2" t="str">
        <f>HYPERLINK("https://digital.lib.ecu.edu/63572")</f>
        <v>https://digital.lib.ecu.edu/63572</v>
      </c>
    </row>
    <row r="271" spans="1:2" x14ac:dyDescent="0.25">
      <c r="A271">
        <v>63571</v>
      </c>
      <c r="B271" s="2" t="str">
        <f>HYPERLINK("https://digital.lib.ecu.edu/63571")</f>
        <v>https://digital.lib.ecu.edu/63571</v>
      </c>
    </row>
    <row r="272" spans="1:2" x14ac:dyDescent="0.25">
      <c r="A272">
        <v>63570</v>
      </c>
      <c r="B272" s="2" t="str">
        <f>HYPERLINK("https://digital.lib.ecu.edu/63570")</f>
        <v>https://digital.lib.ecu.edu/63570</v>
      </c>
    </row>
    <row r="273" spans="1:2" x14ac:dyDescent="0.25">
      <c r="A273">
        <v>63569</v>
      </c>
      <c r="B273" s="2" t="str">
        <f>HYPERLINK("https://digital.lib.ecu.edu/63569")</f>
        <v>https://digital.lib.ecu.edu/63569</v>
      </c>
    </row>
    <row r="274" spans="1:2" x14ac:dyDescent="0.25">
      <c r="A274">
        <v>63568</v>
      </c>
      <c r="B274" s="2" t="str">
        <f>HYPERLINK("https://digital.lib.ecu.edu/63568")</f>
        <v>https://digital.lib.ecu.edu/63568</v>
      </c>
    </row>
    <row r="275" spans="1:2" x14ac:dyDescent="0.25">
      <c r="A275">
        <v>63567</v>
      </c>
      <c r="B275" s="2" t="str">
        <f>HYPERLINK("https://digital.lib.ecu.edu/63567")</f>
        <v>https://digital.lib.ecu.edu/63567</v>
      </c>
    </row>
    <row r="276" spans="1:2" x14ac:dyDescent="0.25">
      <c r="A276">
        <v>63566</v>
      </c>
      <c r="B276" s="2" t="str">
        <f>HYPERLINK("https://digital.lib.ecu.edu/63566")</f>
        <v>https://digital.lib.ecu.edu/63566</v>
      </c>
    </row>
    <row r="277" spans="1:2" x14ac:dyDescent="0.25">
      <c r="A277">
        <v>63565</v>
      </c>
      <c r="B277" s="2" t="str">
        <f>HYPERLINK("https://digital.lib.ecu.edu/63565")</f>
        <v>https://digital.lib.ecu.edu/63565</v>
      </c>
    </row>
    <row r="278" spans="1:2" x14ac:dyDescent="0.25">
      <c r="A278">
        <v>63564</v>
      </c>
      <c r="B278" s="2" t="str">
        <f>HYPERLINK("https://digital.lib.ecu.edu/63564")</f>
        <v>https://digital.lib.ecu.edu/63564</v>
      </c>
    </row>
    <row r="279" spans="1:2" x14ac:dyDescent="0.25">
      <c r="A279">
        <v>63563</v>
      </c>
      <c r="B279" s="2" t="str">
        <f>HYPERLINK("https://digital.lib.ecu.edu/63563")</f>
        <v>https://digital.lib.ecu.edu/63563</v>
      </c>
    </row>
    <row r="280" spans="1:2" x14ac:dyDescent="0.25">
      <c r="A280">
        <v>63562</v>
      </c>
      <c r="B280" s="2" t="str">
        <f>HYPERLINK("https://digital.lib.ecu.edu/63562")</f>
        <v>https://digital.lib.ecu.edu/63562</v>
      </c>
    </row>
    <row r="281" spans="1:2" x14ac:dyDescent="0.25">
      <c r="A281">
        <v>63561</v>
      </c>
      <c r="B281" s="2" t="str">
        <f>HYPERLINK("https://digital.lib.ecu.edu/63561")</f>
        <v>https://digital.lib.ecu.edu/63561</v>
      </c>
    </row>
    <row r="282" spans="1:2" x14ac:dyDescent="0.25">
      <c r="A282">
        <v>63560</v>
      </c>
      <c r="B282" s="2" t="str">
        <f>HYPERLINK("https://digital.lib.ecu.edu/63560")</f>
        <v>https://digital.lib.ecu.edu/63560</v>
      </c>
    </row>
    <row r="283" spans="1:2" x14ac:dyDescent="0.25">
      <c r="A283">
        <v>63559</v>
      </c>
      <c r="B283" s="2" t="str">
        <f>HYPERLINK("https://digital.lib.ecu.edu/63559")</f>
        <v>https://digital.lib.ecu.edu/63559</v>
      </c>
    </row>
    <row r="284" spans="1:2" x14ac:dyDescent="0.25">
      <c r="A284">
        <v>63558</v>
      </c>
      <c r="B284" s="2" t="str">
        <f>HYPERLINK("https://digital.lib.ecu.edu/63558")</f>
        <v>https://digital.lib.ecu.edu/63558</v>
      </c>
    </row>
    <row r="285" spans="1:2" x14ac:dyDescent="0.25">
      <c r="A285">
        <v>63557</v>
      </c>
      <c r="B285" s="2" t="str">
        <f>HYPERLINK("https://digital.lib.ecu.edu/63557")</f>
        <v>https://digital.lib.ecu.edu/63557</v>
      </c>
    </row>
    <row r="286" spans="1:2" x14ac:dyDescent="0.25">
      <c r="A286">
        <v>63556</v>
      </c>
      <c r="B286" s="2" t="str">
        <f>HYPERLINK("https://digital.lib.ecu.edu/63556")</f>
        <v>https://digital.lib.ecu.edu/63556</v>
      </c>
    </row>
    <row r="287" spans="1:2" x14ac:dyDescent="0.25">
      <c r="A287">
        <v>63555</v>
      </c>
      <c r="B287" s="2" t="str">
        <f>HYPERLINK("https://digital.lib.ecu.edu/63555")</f>
        <v>https://digital.lib.ecu.edu/63555</v>
      </c>
    </row>
    <row r="288" spans="1:2" x14ac:dyDescent="0.25">
      <c r="A288">
        <v>63554</v>
      </c>
      <c r="B288" s="2" t="str">
        <f>HYPERLINK("https://digital.lib.ecu.edu/63554")</f>
        <v>https://digital.lib.ecu.edu/63554</v>
      </c>
    </row>
    <row r="289" spans="1:2" x14ac:dyDescent="0.25">
      <c r="A289">
        <v>63750</v>
      </c>
      <c r="B289" s="2" t="str">
        <f>HYPERLINK("https://digital.lib.ecu.edu/63750")</f>
        <v>https://digital.lib.ecu.edu/63750</v>
      </c>
    </row>
    <row r="290" spans="1:2" x14ac:dyDescent="0.25">
      <c r="A290">
        <v>63749</v>
      </c>
      <c r="B290" s="2" t="str">
        <f>HYPERLINK("https://digital.lib.ecu.edu/63749")</f>
        <v>https://digital.lib.ecu.edu/63749</v>
      </c>
    </row>
    <row r="291" spans="1:2" x14ac:dyDescent="0.25">
      <c r="A291">
        <v>63748</v>
      </c>
      <c r="B291" s="2" t="str">
        <f>HYPERLINK("https://digital.lib.ecu.edu/63748")</f>
        <v>https://digital.lib.ecu.edu/63748</v>
      </c>
    </row>
    <row r="292" spans="1:2" x14ac:dyDescent="0.25">
      <c r="A292">
        <v>63746</v>
      </c>
      <c r="B292" s="2" t="str">
        <f>HYPERLINK("https://digital.lib.ecu.edu/63746")</f>
        <v>https://digital.lib.ecu.edu/63746</v>
      </c>
    </row>
    <row r="293" spans="1:2" x14ac:dyDescent="0.25">
      <c r="A293">
        <v>63745</v>
      </c>
      <c r="B293" s="2" t="str">
        <f>HYPERLINK("https://digital.lib.ecu.edu/63745")</f>
        <v>https://digital.lib.ecu.edu/63745</v>
      </c>
    </row>
    <row r="294" spans="1:2" x14ac:dyDescent="0.25">
      <c r="A294">
        <v>63742</v>
      </c>
      <c r="B294" s="2" t="str">
        <f>HYPERLINK("https://digital.lib.ecu.edu/63742")</f>
        <v>https://digital.lib.ecu.edu/63742</v>
      </c>
    </row>
    <row r="295" spans="1:2" x14ac:dyDescent="0.25">
      <c r="A295">
        <v>63741</v>
      </c>
      <c r="B295" s="2" t="str">
        <f>HYPERLINK("https://digital.lib.ecu.edu/63741")</f>
        <v>https://digital.lib.ecu.edu/63741</v>
      </c>
    </row>
    <row r="296" spans="1:2" x14ac:dyDescent="0.25">
      <c r="A296">
        <v>63737</v>
      </c>
      <c r="B296" s="2" t="str">
        <f>HYPERLINK("https://digital.lib.ecu.edu/63737")</f>
        <v>https://digital.lib.ecu.edu/63737</v>
      </c>
    </row>
    <row r="297" spans="1:2" x14ac:dyDescent="0.25">
      <c r="A297">
        <v>63736</v>
      </c>
      <c r="B297" s="2" t="str">
        <f>HYPERLINK("https://digital.lib.ecu.edu/63736")</f>
        <v>https://digital.lib.ecu.edu/63736</v>
      </c>
    </row>
    <row r="298" spans="1:2" x14ac:dyDescent="0.25">
      <c r="A298">
        <v>63735</v>
      </c>
      <c r="B298" s="2" t="str">
        <f>HYPERLINK("https://digital.lib.ecu.edu/63735")</f>
        <v>https://digital.lib.ecu.edu/63735</v>
      </c>
    </row>
    <row r="299" spans="1:2" x14ac:dyDescent="0.25">
      <c r="A299">
        <v>63734</v>
      </c>
      <c r="B299" s="2" t="str">
        <f>HYPERLINK("https://digital.lib.ecu.edu/63734")</f>
        <v>https://digital.lib.ecu.edu/63734</v>
      </c>
    </row>
    <row r="300" spans="1:2" x14ac:dyDescent="0.25">
      <c r="A300">
        <v>63733</v>
      </c>
      <c r="B300" s="2" t="str">
        <f>HYPERLINK("https://digital.lib.ecu.edu/63733")</f>
        <v>https://digital.lib.ecu.edu/63733</v>
      </c>
    </row>
    <row r="301" spans="1:2" x14ac:dyDescent="0.25">
      <c r="A301">
        <v>63732</v>
      </c>
      <c r="B301" s="2" t="str">
        <f>HYPERLINK("https://digital.lib.ecu.edu/63732")</f>
        <v>https://digital.lib.ecu.edu/63732</v>
      </c>
    </row>
    <row r="302" spans="1:2" x14ac:dyDescent="0.25">
      <c r="A302">
        <v>63731</v>
      </c>
      <c r="B302" s="2" t="str">
        <f>HYPERLINK("https://digital.lib.ecu.edu/63731")</f>
        <v>https://digital.lib.ecu.edu/63731</v>
      </c>
    </row>
    <row r="303" spans="1:2" x14ac:dyDescent="0.25">
      <c r="A303">
        <v>63730</v>
      </c>
      <c r="B303" s="2" t="str">
        <f>HYPERLINK("https://digital.lib.ecu.edu/63730")</f>
        <v>https://digital.lib.ecu.edu/63730</v>
      </c>
    </row>
    <row r="304" spans="1:2" x14ac:dyDescent="0.25">
      <c r="A304">
        <v>63729</v>
      </c>
      <c r="B304" s="2" t="str">
        <f>HYPERLINK("https://digital.lib.ecu.edu/63729")</f>
        <v>https://digital.lib.ecu.edu/63729</v>
      </c>
    </row>
    <row r="305" spans="1:2" x14ac:dyDescent="0.25">
      <c r="A305">
        <v>63728</v>
      </c>
      <c r="B305" s="2" t="str">
        <f>HYPERLINK("https://digital.lib.ecu.edu/63728")</f>
        <v>https://digital.lib.ecu.edu/63728</v>
      </c>
    </row>
    <row r="306" spans="1:2" x14ac:dyDescent="0.25">
      <c r="A306">
        <v>63727</v>
      </c>
      <c r="B306" s="2" t="str">
        <f>HYPERLINK("https://digital.lib.ecu.edu/63727")</f>
        <v>https://digital.lib.ecu.edu/63727</v>
      </c>
    </row>
    <row r="307" spans="1:2" x14ac:dyDescent="0.25">
      <c r="A307">
        <v>63726</v>
      </c>
      <c r="B307" s="2" t="str">
        <f>HYPERLINK("https://digital.lib.ecu.edu/63726")</f>
        <v>https://digital.lib.ecu.edu/63726</v>
      </c>
    </row>
    <row r="308" spans="1:2" x14ac:dyDescent="0.25">
      <c r="A308">
        <v>63725</v>
      </c>
      <c r="B308" s="2" t="str">
        <f>HYPERLINK("https://digital.lib.ecu.edu/63725")</f>
        <v>https://digital.lib.ecu.edu/63725</v>
      </c>
    </row>
    <row r="309" spans="1:2" x14ac:dyDescent="0.25">
      <c r="A309">
        <v>63724</v>
      </c>
      <c r="B309" s="2" t="str">
        <f>HYPERLINK("https://digital.lib.ecu.edu/63724")</f>
        <v>https://digital.lib.ecu.edu/63724</v>
      </c>
    </row>
    <row r="310" spans="1:2" x14ac:dyDescent="0.25">
      <c r="A310">
        <v>63722</v>
      </c>
      <c r="B310" s="2" t="str">
        <f>HYPERLINK("https://digital.lib.ecu.edu/63722")</f>
        <v>https://digital.lib.ecu.edu/63722</v>
      </c>
    </row>
    <row r="311" spans="1:2" x14ac:dyDescent="0.25">
      <c r="A311">
        <v>63721</v>
      </c>
      <c r="B311" s="2" t="str">
        <f>HYPERLINK("https://digital.lib.ecu.edu/63721")</f>
        <v>https://digital.lib.ecu.edu/63721</v>
      </c>
    </row>
    <row r="312" spans="1:2" x14ac:dyDescent="0.25">
      <c r="A312">
        <v>63720</v>
      </c>
      <c r="B312" s="2" t="str">
        <f>HYPERLINK("https://digital.lib.ecu.edu/63720")</f>
        <v>https://digital.lib.ecu.edu/63720</v>
      </c>
    </row>
    <row r="313" spans="1:2" x14ac:dyDescent="0.25">
      <c r="A313">
        <v>63719</v>
      </c>
      <c r="B313" s="2" t="str">
        <f>HYPERLINK("https://digital.lib.ecu.edu/63719")</f>
        <v>https://digital.lib.ecu.edu/63719</v>
      </c>
    </row>
    <row r="314" spans="1:2" x14ac:dyDescent="0.25">
      <c r="A314">
        <v>63718</v>
      </c>
      <c r="B314" s="2" t="str">
        <f>HYPERLINK("https://digital.lib.ecu.edu/63718")</f>
        <v>https://digital.lib.ecu.edu/63718</v>
      </c>
    </row>
    <row r="315" spans="1:2" x14ac:dyDescent="0.25">
      <c r="A315">
        <v>63717</v>
      </c>
      <c r="B315" s="2" t="str">
        <f>HYPERLINK("https://digital.lib.ecu.edu/63717")</f>
        <v>https://digital.lib.ecu.edu/63717</v>
      </c>
    </row>
    <row r="316" spans="1:2" x14ac:dyDescent="0.25">
      <c r="A316">
        <v>63716</v>
      </c>
      <c r="B316" s="2" t="str">
        <f>HYPERLINK("https://digital.lib.ecu.edu/63716")</f>
        <v>https://digital.lib.ecu.edu/63716</v>
      </c>
    </row>
    <row r="317" spans="1:2" x14ac:dyDescent="0.25">
      <c r="A317">
        <v>63715</v>
      </c>
      <c r="B317" s="2" t="str">
        <f>HYPERLINK("https://digital.lib.ecu.edu/63715")</f>
        <v>https://digital.lib.ecu.edu/63715</v>
      </c>
    </row>
    <row r="318" spans="1:2" x14ac:dyDescent="0.25">
      <c r="A318">
        <v>63714</v>
      </c>
      <c r="B318" s="2" t="str">
        <f>HYPERLINK("https://digital.lib.ecu.edu/63714")</f>
        <v>https://digital.lib.ecu.edu/63714</v>
      </c>
    </row>
    <row r="319" spans="1:2" x14ac:dyDescent="0.25">
      <c r="A319">
        <v>63713</v>
      </c>
      <c r="B319" s="2" t="str">
        <f>HYPERLINK("https://digital.lib.ecu.edu/63713")</f>
        <v>https://digital.lib.ecu.edu/63713</v>
      </c>
    </row>
    <row r="320" spans="1:2" x14ac:dyDescent="0.25">
      <c r="A320">
        <v>63712</v>
      </c>
      <c r="B320" s="2" t="str">
        <f>HYPERLINK("https://digital.lib.ecu.edu/63712")</f>
        <v>https://digital.lib.ecu.edu/63712</v>
      </c>
    </row>
    <row r="321" spans="1:2" x14ac:dyDescent="0.25">
      <c r="A321">
        <v>63711</v>
      </c>
      <c r="B321" s="2" t="str">
        <f>HYPERLINK("https://digital.lib.ecu.edu/63711")</f>
        <v>https://digital.lib.ecu.edu/63711</v>
      </c>
    </row>
    <row r="322" spans="1:2" x14ac:dyDescent="0.25">
      <c r="A322">
        <v>63710</v>
      </c>
      <c r="B322" s="2" t="str">
        <f>HYPERLINK("https://digital.lib.ecu.edu/63710")</f>
        <v>https://digital.lib.ecu.edu/63710</v>
      </c>
    </row>
    <row r="323" spans="1:2" x14ac:dyDescent="0.25">
      <c r="A323">
        <v>63709</v>
      </c>
      <c r="B323" s="2" t="str">
        <f>HYPERLINK("https://digital.lib.ecu.edu/63709")</f>
        <v>https://digital.lib.ecu.edu/63709</v>
      </c>
    </row>
    <row r="324" spans="1:2" x14ac:dyDescent="0.25">
      <c r="A324">
        <v>63708</v>
      </c>
      <c r="B324" s="2" t="str">
        <f>HYPERLINK("https://digital.lib.ecu.edu/63708")</f>
        <v>https://digital.lib.ecu.edu/63708</v>
      </c>
    </row>
    <row r="325" spans="1:2" x14ac:dyDescent="0.25">
      <c r="A325">
        <v>63707</v>
      </c>
      <c r="B325" s="2" t="str">
        <f>HYPERLINK("https://digital.lib.ecu.edu/63707")</f>
        <v>https://digital.lib.ecu.edu/63707</v>
      </c>
    </row>
    <row r="326" spans="1:2" x14ac:dyDescent="0.25">
      <c r="A326">
        <v>63706</v>
      </c>
      <c r="B326" s="2" t="str">
        <f>HYPERLINK("https://digital.lib.ecu.edu/63706")</f>
        <v>https://digital.lib.ecu.edu/63706</v>
      </c>
    </row>
    <row r="327" spans="1:2" x14ac:dyDescent="0.25">
      <c r="A327">
        <v>63705</v>
      </c>
      <c r="B327" s="2" t="str">
        <f>HYPERLINK("https://digital.lib.ecu.edu/63705")</f>
        <v>https://digital.lib.ecu.edu/63705</v>
      </c>
    </row>
    <row r="328" spans="1:2" x14ac:dyDescent="0.25">
      <c r="A328">
        <v>63704</v>
      </c>
      <c r="B328" s="2" t="str">
        <f>HYPERLINK("https://digital.lib.ecu.edu/63704")</f>
        <v>https://digital.lib.ecu.edu/63704</v>
      </c>
    </row>
    <row r="329" spans="1:2" x14ac:dyDescent="0.25">
      <c r="A329">
        <v>63703</v>
      </c>
      <c r="B329" s="2" t="str">
        <f>HYPERLINK("https://digital.lib.ecu.edu/63703")</f>
        <v>https://digital.lib.ecu.edu/63703</v>
      </c>
    </row>
    <row r="330" spans="1:2" x14ac:dyDescent="0.25">
      <c r="A330">
        <v>63702</v>
      </c>
      <c r="B330" s="2" t="str">
        <f>HYPERLINK("https://digital.lib.ecu.edu/63702")</f>
        <v>https://digital.lib.ecu.edu/63702</v>
      </c>
    </row>
    <row r="331" spans="1:2" x14ac:dyDescent="0.25">
      <c r="A331">
        <v>63701</v>
      </c>
      <c r="B331" s="2" t="str">
        <f>HYPERLINK("https://digital.lib.ecu.edu/63701")</f>
        <v>https://digital.lib.ecu.edu/63701</v>
      </c>
    </row>
    <row r="332" spans="1:2" x14ac:dyDescent="0.25">
      <c r="A332">
        <v>63699</v>
      </c>
      <c r="B332" s="2" t="str">
        <f>HYPERLINK("https://digital.lib.ecu.edu/63699")</f>
        <v>https://digital.lib.ecu.edu/63699</v>
      </c>
    </row>
    <row r="333" spans="1:2" x14ac:dyDescent="0.25">
      <c r="A333">
        <v>63698</v>
      </c>
      <c r="B333" s="2" t="str">
        <f>HYPERLINK("https://digital.lib.ecu.edu/63698")</f>
        <v>https://digital.lib.ecu.edu/63698</v>
      </c>
    </row>
    <row r="334" spans="1:2" x14ac:dyDescent="0.25">
      <c r="A334">
        <v>63697</v>
      </c>
      <c r="B334" s="2" t="str">
        <f>HYPERLINK("https://digital.lib.ecu.edu/63697")</f>
        <v>https://digital.lib.ecu.edu/63697</v>
      </c>
    </row>
    <row r="335" spans="1:2" x14ac:dyDescent="0.25">
      <c r="A335">
        <v>63696</v>
      </c>
      <c r="B335" s="2" t="str">
        <f>HYPERLINK("https://digital.lib.ecu.edu/63696")</f>
        <v>https://digital.lib.ecu.edu/63696</v>
      </c>
    </row>
    <row r="336" spans="1:2" x14ac:dyDescent="0.25">
      <c r="A336">
        <v>63695</v>
      </c>
      <c r="B336" s="2" t="str">
        <f>HYPERLINK("https://digital.lib.ecu.edu/63695")</f>
        <v>https://digital.lib.ecu.edu/63695</v>
      </c>
    </row>
    <row r="337" spans="1:2" x14ac:dyDescent="0.25">
      <c r="A337">
        <v>63694</v>
      </c>
      <c r="B337" s="2" t="str">
        <f>HYPERLINK("https://digital.lib.ecu.edu/63694")</f>
        <v>https://digital.lib.ecu.edu/63694</v>
      </c>
    </row>
    <row r="338" spans="1:2" x14ac:dyDescent="0.25">
      <c r="A338">
        <v>63693</v>
      </c>
      <c r="B338" s="2" t="str">
        <f>HYPERLINK("https://digital.lib.ecu.edu/63693")</f>
        <v>https://digital.lib.ecu.edu/63693</v>
      </c>
    </row>
    <row r="339" spans="1:2" x14ac:dyDescent="0.25">
      <c r="A339">
        <v>63692</v>
      </c>
      <c r="B339" s="2" t="str">
        <f>HYPERLINK("https://digital.lib.ecu.edu/63692")</f>
        <v>https://digital.lib.ecu.edu/63692</v>
      </c>
    </row>
    <row r="340" spans="1:2" x14ac:dyDescent="0.25">
      <c r="A340">
        <v>63691</v>
      </c>
      <c r="B340" s="2" t="str">
        <f>HYPERLINK("https://digital.lib.ecu.edu/63691")</f>
        <v>https://digital.lib.ecu.edu/63691</v>
      </c>
    </row>
    <row r="341" spans="1:2" x14ac:dyDescent="0.25">
      <c r="A341">
        <v>63690</v>
      </c>
      <c r="B341" s="2" t="str">
        <f>HYPERLINK("https://digital.lib.ecu.edu/63690")</f>
        <v>https://digital.lib.ecu.edu/63690</v>
      </c>
    </row>
    <row r="342" spans="1:2" x14ac:dyDescent="0.25">
      <c r="A342">
        <v>63689</v>
      </c>
      <c r="B342" s="2" t="str">
        <f>HYPERLINK("https://digital.lib.ecu.edu/63689")</f>
        <v>https://digital.lib.ecu.edu/63689</v>
      </c>
    </row>
    <row r="343" spans="1:2" x14ac:dyDescent="0.25">
      <c r="A343">
        <v>63688</v>
      </c>
      <c r="B343" s="2" t="str">
        <f>HYPERLINK("https://digital.lib.ecu.edu/63688")</f>
        <v>https://digital.lib.ecu.edu/63688</v>
      </c>
    </row>
    <row r="344" spans="1:2" x14ac:dyDescent="0.25">
      <c r="A344">
        <v>63687</v>
      </c>
      <c r="B344" s="2" t="str">
        <f>HYPERLINK("https://digital.lib.ecu.edu/63687")</f>
        <v>https://digital.lib.ecu.edu/63687</v>
      </c>
    </row>
    <row r="345" spans="1:2" x14ac:dyDescent="0.25">
      <c r="A345">
        <v>63686</v>
      </c>
      <c r="B345" s="2" t="str">
        <f>HYPERLINK("https://digital.lib.ecu.edu/63686")</f>
        <v>https://digital.lib.ecu.edu/63686</v>
      </c>
    </row>
    <row r="346" spans="1:2" x14ac:dyDescent="0.25">
      <c r="A346">
        <v>63685</v>
      </c>
      <c r="B346" s="2" t="str">
        <f>HYPERLINK("https://digital.lib.ecu.edu/63685")</f>
        <v>https://digital.lib.ecu.edu/63685</v>
      </c>
    </row>
    <row r="347" spans="1:2" x14ac:dyDescent="0.25">
      <c r="A347">
        <v>63684</v>
      </c>
      <c r="B347" s="2" t="str">
        <f>HYPERLINK("https://digital.lib.ecu.edu/63684")</f>
        <v>https://digital.lib.ecu.edu/63684</v>
      </c>
    </row>
    <row r="348" spans="1:2" x14ac:dyDescent="0.25">
      <c r="A348">
        <v>63683</v>
      </c>
      <c r="B348" s="2" t="str">
        <f>HYPERLINK("https://digital.lib.ecu.edu/63683")</f>
        <v>https://digital.lib.ecu.edu/63683</v>
      </c>
    </row>
    <row r="349" spans="1:2" x14ac:dyDescent="0.25">
      <c r="A349">
        <v>63682</v>
      </c>
      <c r="B349" s="2" t="str">
        <f>HYPERLINK("https://digital.lib.ecu.edu/63682")</f>
        <v>https://digital.lib.ecu.edu/63682</v>
      </c>
    </row>
    <row r="350" spans="1:2" x14ac:dyDescent="0.25">
      <c r="A350">
        <v>63821</v>
      </c>
      <c r="B350" s="2" t="str">
        <f>HYPERLINK("https://digital.lib.ecu.edu/63821")</f>
        <v>https://digital.lib.ecu.edu/63821</v>
      </c>
    </row>
    <row r="351" spans="1:2" x14ac:dyDescent="0.25">
      <c r="A351">
        <v>63820</v>
      </c>
      <c r="B351" s="2" t="str">
        <f>HYPERLINK("https://digital.lib.ecu.edu/63820")</f>
        <v>https://digital.lib.ecu.edu/63820</v>
      </c>
    </row>
    <row r="352" spans="1:2" x14ac:dyDescent="0.25">
      <c r="A352">
        <v>63819</v>
      </c>
      <c r="B352" s="2" t="str">
        <f>HYPERLINK("https://digital.lib.ecu.edu/63819")</f>
        <v>https://digital.lib.ecu.edu/63819</v>
      </c>
    </row>
    <row r="353" spans="1:2" x14ac:dyDescent="0.25">
      <c r="A353">
        <v>63818</v>
      </c>
      <c r="B353" s="2" t="str">
        <f>HYPERLINK("https://digital.lib.ecu.edu/63818")</f>
        <v>https://digital.lib.ecu.edu/63818</v>
      </c>
    </row>
    <row r="354" spans="1:2" x14ac:dyDescent="0.25">
      <c r="A354">
        <v>63817</v>
      </c>
      <c r="B354" s="2" t="str">
        <f>HYPERLINK("https://digital.lib.ecu.edu/63817")</f>
        <v>https://digital.lib.ecu.edu/63817</v>
      </c>
    </row>
    <row r="355" spans="1:2" x14ac:dyDescent="0.25">
      <c r="A355">
        <v>63816</v>
      </c>
      <c r="B355" s="2" t="str">
        <f>HYPERLINK("https://digital.lib.ecu.edu/63816")</f>
        <v>https://digital.lib.ecu.edu/63816</v>
      </c>
    </row>
    <row r="356" spans="1:2" x14ac:dyDescent="0.25">
      <c r="A356">
        <v>63815</v>
      </c>
      <c r="B356" s="2" t="str">
        <f>HYPERLINK("https://digital.lib.ecu.edu/63815")</f>
        <v>https://digital.lib.ecu.edu/63815</v>
      </c>
    </row>
    <row r="357" spans="1:2" x14ac:dyDescent="0.25">
      <c r="A357">
        <v>63814</v>
      </c>
      <c r="B357" s="2" t="str">
        <f>HYPERLINK("https://digital.lib.ecu.edu/63814")</f>
        <v>https://digital.lib.ecu.edu/63814</v>
      </c>
    </row>
    <row r="358" spans="1:2" x14ac:dyDescent="0.25">
      <c r="A358">
        <v>63813</v>
      </c>
      <c r="B358" s="2" t="str">
        <f>HYPERLINK("https://digital.lib.ecu.edu/63813")</f>
        <v>https://digital.lib.ecu.edu/63813</v>
      </c>
    </row>
    <row r="359" spans="1:2" x14ac:dyDescent="0.25">
      <c r="A359">
        <v>63812</v>
      </c>
      <c r="B359" s="2" t="str">
        <f>HYPERLINK("https://digital.lib.ecu.edu/63812")</f>
        <v>https://digital.lib.ecu.edu/63812</v>
      </c>
    </row>
    <row r="360" spans="1:2" x14ac:dyDescent="0.25">
      <c r="A360">
        <v>63811</v>
      </c>
      <c r="B360" s="2" t="str">
        <f>HYPERLINK("https://digital.lib.ecu.edu/63811")</f>
        <v>https://digital.lib.ecu.edu/63811</v>
      </c>
    </row>
    <row r="361" spans="1:2" x14ac:dyDescent="0.25">
      <c r="A361">
        <v>63810</v>
      </c>
      <c r="B361" s="2" t="str">
        <f>HYPERLINK("https://digital.lib.ecu.edu/63810")</f>
        <v>https://digital.lib.ecu.edu/63810</v>
      </c>
    </row>
    <row r="362" spans="1:2" x14ac:dyDescent="0.25">
      <c r="A362">
        <v>63809</v>
      </c>
      <c r="B362" s="2" t="str">
        <f>HYPERLINK("https://digital.lib.ecu.edu/63809")</f>
        <v>https://digital.lib.ecu.edu/63809</v>
      </c>
    </row>
    <row r="363" spans="1:2" x14ac:dyDescent="0.25">
      <c r="A363">
        <v>63808</v>
      </c>
      <c r="B363" s="2" t="str">
        <f>HYPERLINK("https://digital.lib.ecu.edu/63808")</f>
        <v>https://digital.lib.ecu.edu/63808</v>
      </c>
    </row>
    <row r="364" spans="1:2" x14ac:dyDescent="0.25">
      <c r="A364">
        <v>63807</v>
      </c>
      <c r="B364" s="2" t="str">
        <f>HYPERLINK("https://digital.lib.ecu.edu/63807")</f>
        <v>https://digital.lib.ecu.edu/63807</v>
      </c>
    </row>
    <row r="365" spans="1:2" x14ac:dyDescent="0.25">
      <c r="A365">
        <v>63806</v>
      </c>
      <c r="B365" s="2" t="str">
        <f>HYPERLINK("https://digital.lib.ecu.edu/63806")</f>
        <v>https://digital.lib.ecu.edu/63806</v>
      </c>
    </row>
    <row r="366" spans="1:2" x14ac:dyDescent="0.25">
      <c r="A366">
        <v>63805</v>
      </c>
      <c r="B366" s="2" t="str">
        <f>HYPERLINK("https://digital.lib.ecu.edu/63805")</f>
        <v>https://digital.lib.ecu.edu/63805</v>
      </c>
    </row>
    <row r="367" spans="1:2" x14ac:dyDescent="0.25">
      <c r="A367">
        <v>63804</v>
      </c>
      <c r="B367" s="2" t="str">
        <f>HYPERLINK("https://digital.lib.ecu.edu/63804")</f>
        <v>https://digital.lib.ecu.edu/63804</v>
      </c>
    </row>
    <row r="368" spans="1:2" x14ac:dyDescent="0.25">
      <c r="A368">
        <v>63803</v>
      </c>
      <c r="B368" s="2" t="str">
        <f>HYPERLINK("https://digital.lib.ecu.edu/63803")</f>
        <v>https://digital.lib.ecu.edu/63803</v>
      </c>
    </row>
    <row r="369" spans="1:2" x14ac:dyDescent="0.25">
      <c r="A369">
        <v>63802</v>
      </c>
      <c r="B369" s="2" t="str">
        <f>HYPERLINK("https://digital.lib.ecu.edu/63802")</f>
        <v>https://digital.lib.ecu.edu/63802</v>
      </c>
    </row>
    <row r="370" spans="1:2" x14ac:dyDescent="0.25">
      <c r="A370">
        <v>63801</v>
      </c>
      <c r="B370" s="2" t="str">
        <f>HYPERLINK("https://digital.lib.ecu.edu/63801")</f>
        <v>https://digital.lib.ecu.edu/63801</v>
      </c>
    </row>
    <row r="371" spans="1:2" x14ac:dyDescent="0.25">
      <c r="A371">
        <v>63800</v>
      </c>
      <c r="B371" s="2" t="str">
        <f>HYPERLINK("https://digital.lib.ecu.edu/63800")</f>
        <v>https://digital.lib.ecu.edu/63800</v>
      </c>
    </row>
    <row r="372" spans="1:2" x14ac:dyDescent="0.25">
      <c r="A372">
        <v>63799</v>
      </c>
      <c r="B372" s="2" t="str">
        <f>HYPERLINK("https://digital.lib.ecu.edu/63799")</f>
        <v>https://digital.lib.ecu.edu/63799</v>
      </c>
    </row>
    <row r="373" spans="1:2" x14ac:dyDescent="0.25">
      <c r="A373">
        <v>63798</v>
      </c>
      <c r="B373" s="2" t="str">
        <f>HYPERLINK("https://digital.lib.ecu.edu/63798")</f>
        <v>https://digital.lib.ecu.edu/63798</v>
      </c>
    </row>
    <row r="374" spans="1:2" x14ac:dyDescent="0.25">
      <c r="A374">
        <v>63797</v>
      </c>
      <c r="B374" s="2" t="str">
        <f>HYPERLINK("https://digital.lib.ecu.edu/63797")</f>
        <v>https://digital.lib.ecu.edu/63797</v>
      </c>
    </row>
    <row r="375" spans="1:2" x14ac:dyDescent="0.25">
      <c r="A375">
        <v>63796</v>
      </c>
      <c r="B375" s="2" t="str">
        <f>HYPERLINK("https://digital.lib.ecu.edu/63796")</f>
        <v>https://digital.lib.ecu.edu/63796</v>
      </c>
    </row>
    <row r="376" spans="1:2" x14ac:dyDescent="0.25">
      <c r="A376">
        <v>63795</v>
      </c>
      <c r="B376" s="2" t="str">
        <f>HYPERLINK("https://digital.lib.ecu.edu/63795")</f>
        <v>https://digital.lib.ecu.edu/63795</v>
      </c>
    </row>
    <row r="377" spans="1:2" x14ac:dyDescent="0.25">
      <c r="A377">
        <v>63794</v>
      </c>
      <c r="B377" s="2" t="str">
        <f>HYPERLINK("https://digital.lib.ecu.edu/63794")</f>
        <v>https://digital.lib.ecu.edu/63794</v>
      </c>
    </row>
    <row r="378" spans="1:2" x14ac:dyDescent="0.25">
      <c r="A378">
        <v>63793</v>
      </c>
      <c r="B378" s="2" t="str">
        <f>HYPERLINK("https://digital.lib.ecu.edu/63793")</f>
        <v>https://digital.lib.ecu.edu/63793</v>
      </c>
    </row>
    <row r="379" spans="1:2" x14ac:dyDescent="0.25">
      <c r="A379">
        <v>63792</v>
      </c>
      <c r="B379" s="2" t="str">
        <f>HYPERLINK("https://digital.lib.ecu.edu/63792")</f>
        <v>https://digital.lib.ecu.edu/63792</v>
      </c>
    </row>
    <row r="380" spans="1:2" x14ac:dyDescent="0.25">
      <c r="A380">
        <v>63791</v>
      </c>
      <c r="B380" s="2" t="str">
        <f>HYPERLINK("https://digital.lib.ecu.edu/63791")</f>
        <v>https://digital.lib.ecu.edu/63791</v>
      </c>
    </row>
    <row r="381" spans="1:2" x14ac:dyDescent="0.25">
      <c r="A381">
        <v>63790</v>
      </c>
      <c r="B381" s="2" t="str">
        <f>HYPERLINK("https://digital.lib.ecu.edu/63790")</f>
        <v>https://digital.lib.ecu.edu/63790</v>
      </c>
    </row>
    <row r="382" spans="1:2" x14ac:dyDescent="0.25">
      <c r="A382">
        <v>63789</v>
      </c>
      <c r="B382" s="2" t="str">
        <f>HYPERLINK("https://digital.lib.ecu.edu/63789")</f>
        <v>https://digital.lib.ecu.edu/63789</v>
      </c>
    </row>
    <row r="383" spans="1:2" x14ac:dyDescent="0.25">
      <c r="A383">
        <v>63788</v>
      </c>
      <c r="B383" s="2" t="str">
        <f>HYPERLINK("https://digital.lib.ecu.edu/63788")</f>
        <v>https://digital.lib.ecu.edu/63788</v>
      </c>
    </row>
    <row r="384" spans="1:2" x14ac:dyDescent="0.25">
      <c r="A384">
        <v>63787</v>
      </c>
      <c r="B384" s="2" t="str">
        <f>HYPERLINK("https://digital.lib.ecu.edu/63787")</f>
        <v>https://digital.lib.ecu.edu/63787</v>
      </c>
    </row>
    <row r="385" spans="1:2" x14ac:dyDescent="0.25">
      <c r="A385">
        <v>63786</v>
      </c>
      <c r="B385" s="2" t="str">
        <f>HYPERLINK("https://digital.lib.ecu.edu/63786")</f>
        <v>https://digital.lib.ecu.edu/63786</v>
      </c>
    </row>
    <row r="386" spans="1:2" x14ac:dyDescent="0.25">
      <c r="A386">
        <v>63785</v>
      </c>
      <c r="B386" s="2" t="str">
        <f>HYPERLINK("https://digital.lib.ecu.edu/63785")</f>
        <v>https://digital.lib.ecu.edu/63785</v>
      </c>
    </row>
    <row r="387" spans="1:2" x14ac:dyDescent="0.25">
      <c r="A387">
        <v>63784</v>
      </c>
      <c r="B387" s="2" t="str">
        <f>HYPERLINK("https://digital.lib.ecu.edu/63784")</f>
        <v>https://digital.lib.ecu.edu/63784</v>
      </c>
    </row>
    <row r="388" spans="1:2" x14ac:dyDescent="0.25">
      <c r="A388">
        <v>63783</v>
      </c>
      <c r="B388" s="2" t="str">
        <f>HYPERLINK("https://digital.lib.ecu.edu/63783")</f>
        <v>https://digital.lib.ecu.edu/63783</v>
      </c>
    </row>
    <row r="389" spans="1:2" x14ac:dyDescent="0.25">
      <c r="A389">
        <v>63782</v>
      </c>
      <c r="B389" s="2" t="str">
        <f>HYPERLINK("https://digital.lib.ecu.edu/63782")</f>
        <v>https://digital.lib.ecu.edu/63782</v>
      </c>
    </row>
    <row r="390" spans="1:2" x14ac:dyDescent="0.25">
      <c r="A390">
        <v>63781</v>
      </c>
      <c r="B390" s="2" t="str">
        <f>HYPERLINK("https://digital.lib.ecu.edu/63781")</f>
        <v>https://digital.lib.ecu.edu/63781</v>
      </c>
    </row>
    <row r="391" spans="1:2" x14ac:dyDescent="0.25">
      <c r="A391">
        <v>63780</v>
      </c>
      <c r="B391" s="2" t="str">
        <f>HYPERLINK("https://digital.lib.ecu.edu/63780")</f>
        <v>https://digital.lib.ecu.edu/63780</v>
      </c>
    </row>
    <row r="392" spans="1:2" x14ac:dyDescent="0.25">
      <c r="A392">
        <v>63779</v>
      </c>
      <c r="B392" s="2" t="str">
        <f>HYPERLINK("https://digital.lib.ecu.edu/63779")</f>
        <v>https://digital.lib.ecu.edu/63779</v>
      </c>
    </row>
    <row r="393" spans="1:2" x14ac:dyDescent="0.25">
      <c r="A393">
        <v>63778</v>
      </c>
      <c r="B393" s="2" t="str">
        <f>HYPERLINK("https://digital.lib.ecu.edu/63778")</f>
        <v>https://digital.lib.ecu.edu/63778</v>
      </c>
    </row>
    <row r="394" spans="1:2" x14ac:dyDescent="0.25">
      <c r="A394">
        <v>63777</v>
      </c>
      <c r="B394" s="2" t="str">
        <f>HYPERLINK("https://digital.lib.ecu.edu/63777")</f>
        <v>https://digital.lib.ecu.edu/63777</v>
      </c>
    </row>
    <row r="395" spans="1:2" x14ac:dyDescent="0.25">
      <c r="A395">
        <v>63776</v>
      </c>
      <c r="B395" s="2" t="str">
        <f>HYPERLINK("https://digital.lib.ecu.edu/63776")</f>
        <v>https://digital.lib.ecu.edu/63776</v>
      </c>
    </row>
    <row r="396" spans="1:2" x14ac:dyDescent="0.25">
      <c r="A396">
        <v>63775</v>
      </c>
      <c r="B396" s="2" t="str">
        <f>HYPERLINK("https://digital.lib.ecu.edu/63775")</f>
        <v>https://digital.lib.ecu.edu/63775</v>
      </c>
    </row>
    <row r="397" spans="1:2" x14ac:dyDescent="0.25">
      <c r="A397">
        <v>63774</v>
      </c>
      <c r="B397" s="2" t="str">
        <f>HYPERLINK("https://digital.lib.ecu.edu/63774")</f>
        <v>https://digital.lib.ecu.edu/63774</v>
      </c>
    </row>
    <row r="398" spans="1:2" x14ac:dyDescent="0.25">
      <c r="A398">
        <v>63773</v>
      </c>
      <c r="B398" s="2" t="str">
        <f>HYPERLINK("https://digital.lib.ecu.edu/63773")</f>
        <v>https://digital.lib.ecu.edu/63773</v>
      </c>
    </row>
    <row r="399" spans="1:2" x14ac:dyDescent="0.25">
      <c r="A399">
        <v>63772</v>
      </c>
      <c r="B399" s="2" t="str">
        <f>HYPERLINK("https://digital.lib.ecu.edu/63772")</f>
        <v>https://digital.lib.ecu.edu/63772</v>
      </c>
    </row>
    <row r="400" spans="1:2" x14ac:dyDescent="0.25">
      <c r="A400">
        <v>63771</v>
      </c>
      <c r="B400" s="2" t="str">
        <f>HYPERLINK("https://digital.lib.ecu.edu/63771")</f>
        <v>https://digital.lib.ecu.edu/63771</v>
      </c>
    </row>
    <row r="401" spans="1:2" x14ac:dyDescent="0.25">
      <c r="A401">
        <v>63770</v>
      </c>
      <c r="B401" s="2" t="str">
        <f>HYPERLINK("https://digital.lib.ecu.edu/63770")</f>
        <v>https://digital.lib.ecu.edu/63770</v>
      </c>
    </row>
    <row r="402" spans="1:2" x14ac:dyDescent="0.25">
      <c r="A402">
        <v>63769</v>
      </c>
      <c r="B402" s="2" t="str">
        <f>HYPERLINK("https://digital.lib.ecu.edu/63769")</f>
        <v>https://digital.lib.ecu.edu/63769</v>
      </c>
    </row>
    <row r="403" spans="1:2" x14ac:dyDescent="0.25">
      <c r="A403">
        <v>63768</v>
      </c>
      <c r="B403" s="2" t="str">
        <f>HYPERLINK("https://digital.lib.ecu.edu/63768")</f>
        <v>https://digital.lib.ecu.edu/63768</v>
      </c>
    </row>
    <row r="404" spans="1:2" x14ac:dyDescent="0.25">
      <c r="A404">
        <v>63767</v>
      </c>
      <c r="B404" s="2" t="str">
        <f>HYPERLINK("https://digital.lib.ecu.edu/63767")</f>
        <v>https://digital.lib.ecu.edu/63767</v>
      </c>
    </row>
    <row r="405" spans="1:2" x14ac:dyDescent="0.25">
      <c r="A405">
        <v>63766</v>
      </c>
      <c r="B405" s="2" t="str">
        <f>HYPERLINK("https://digital.lib.ecu.edu/63766")</f>
        <v>https://digital.lib.ecu.edu/63766</v>
      </c>
    </row>
    <row r="406" spans="1:2" x14ac:dyDescent="0.25">
      <c r="A406">
        <v>63765</v>
      </c>
      <c r="B406" s="2" t="str">
        <f>HYPERLINK("https://digital.lib.ecu.edu/63765")</f>
        <v>https://digital.lib.ecu.edu/63765</v>
      </c>
    </row>
    <row r="407" spans="1:2" x14ac:dyDescent="0.25">
      <c r="A407">
        <v>63764</v>
      </c>
      <c r="B407" s="2" t="str">
        <f>HYPERLINK("https://digital.lib.ecu.edu/63764")</f>
        <v>https://digital.lib.ecu.edu/63764</v>
      </c>
    </row>
    <row r="408" spans="1:2" x14ac:dyDescent="0.25">
      <c r="A408">
        <v>63763</v>
      </c>
      <c r="B408" s="2" t="str">
        <f>HYPERLINK("https://digital.lib.ecu.edu/63763")</f>
        <v>https://digital.lib.ecu.edu/63763</v>
      </c>
    </row>
    <row r="409" spans="1:2" x14ac:dyDescent="0.25">
      <c r="A409">
        <v>63762</v>
      </c>
      <c r="B409" s="2" t="str">
        <f>HYPERLINK("https://digital.lib.ecu.edu/63762")</f>
        <v>https://digital.lib.ecu.edu/63762</v>
      </c>
    </row>
    <row r="410" spans="1:2" x14ac:dyDescent="0.25">
      <c r="A410">
        <v>63761</v>
      </c>
      <c r="B410" s="2" t="str">
        <f>HYPERLINK("https://digital.lib.ecu.edu/63761")</f>
        <v>https://digital.lib.ecu.edu/63761</v>
      </c>
    </row>
    <row r="411" spans="1:2" x14ac:dyDescent="0.25">
      <c r="A411">
        <v>63760</v>
      </c>
      <c r="B411" s="2" t="str">
        <f>HYPERLINK("https://digital.lib.ecu.edu/63760")</f>
        <v>https://digital.lib.ecu.edu/63760</v>
      </c>
    </row>
    <row r="412" spans="1:2" x14ac:dyDescent="0.25">
      <c r="A412">
        <v>63759</v>
      </c>
      <c r="B412" s="2" t="str">
        <f>HYPERLINK("https://digital.lib.ecu.edu/63759")</f>
        <v>https://digital.lib.ecu.edu/63759</v>
      </c>
    </row>
    <row r="413" spans="1:2" x14ac:dyDescent="0.25">
      <c r="A413">
        <v>63758</v>
      </c>
      <c r="B413" s="2" t="str">
        <f>HYPERLINK("https://digital.lib.ecu.edu/63758")</f>
        <v>https://digital.lib.ecu.edu/63758</v>
      </c>
    </row>
    <row r="414" spans="1:2" x14ac:dyDescent="0.25">
      <c r="A414">
        <v>63757</v>
      </c>
      <c r="B414" s="2" t="str">
        <f>HYPERLINK("https://digital.lib.ecu.edu/63757")</f>
        <v>https://digital.lib.ecu.edu/63757</v>
      </c>
    </row>
    <row r="415" spans="1:2" x14ac:dyDescent="0.25">
      <c r="A415">
        <v>63756</v>
      </c>
      <c r="B415" s="2" t="str">
        <f>HYPERLINK("https://digital.lib.ecu.edu/63756")</f>
        <v>https://digital.lib.ecu.edu/63756</v>
      </c>
    </row>
    <row r="416" spans="1:2" x14ac:dyDescent="0.25">
      <c r="A416">
        <v>63755</v>
      </c>
      <c r="B416" s="2" t="str">
        <f>HYPERLINK("https://digital.lib.ecu.edu/63755")</f>
        <v>https://digital.lib.ecu.edu/63755</v>
      </c>
    </row>
    <row r="417" spans="1:2" x14ac:dyDescent="0.25">
      <c r="A417">
        <v>63754</v>
      </c>
      <c r="B417" s="2" t="str">
        <f>HYPERLINK("https://digital.lib.ecu.edu/63754")</f>
        <v>https://digital.lib.ecu.edu/63754</v>
      </c>
    </row>
    <row r="418" spans="1:2" x14ac:dyDescent="0.25">
      <c r="A418">
        <v>63753</v>
      </c>
      <c r="B418" s="2" t="str">
        <f>HYPERLINK("https://digital.lib.ecu.edu/63753")</f>
        <v>https://digital.lib.ecu.edu/63753</v>
      </c>
    </row>
    <row r="419" spans="1:2" x14ac:dyDescent="0.25">
      <c r="A419">
        <v>63752</v>
      </c>
      <c r="B419" s="2" t="str">
        <f>HYPERLINK("https://digital.lib.ecu.edu/63752")</f>
        <v>https://digital.lib.ecu.edu/63752</v>
      </c>
    </row>
    <row r="420" spans="1:2" x14ac:dyDescent="0.25">
      <c r="A420">
        <v>63751</v>
      </c>
      <c r="B420" s="2" t="str">
        <f>HYPERLINK("https://digital.lib.ecu.edu/63751")</f>
        <v>https://digital.lib.ecu.edu/63751</v>
      </c>
    </row>
    <row r="421" spans="1:2" x14ac:dyDescent="0.25">
      <c r="A421">
        <v>63974</v>
      </c>
      <c r="B421" s="2" t="str">
        <f>HYPERLINK("https://digital.lib.ecu.edu/63974")</f>
        <v>https://digital.lib.ecu.edu/63974</v>
      </c>
    </row>
    <row r="422" spans="1:2" x14ac:dyDescent="0.25">
      <c r="A422">
        <v>63973</v>
      </c>
      <c r="B422" s="2" t="str">
        <f>HYPERLINK("https://digital.lib.ecu.edu/63973")</f>
        <v>https://digital.lib.ecu.edu/63973</v>
      </c>
    </row>
    <row r="423" spans="1:2" x14ac:dyDescent="0.25">
      <c r="A423">
        <v>63972</v>
      </c>
      <c r="B423" s="2" t="str">
        <f>HYPERLINK("https://digital.lib.ecu.edu/63972")</f>
        <v>https://digital.lib.ecu.edu/63972</v>
      </c>
    </row>
    <row r="424" spans="1:2" x14ac:dyDescent="0.25">
      <c r="A424">
        <v>63971</v>
      </c>
      <c r="B424" s="2" t="str">
        <f>HYPERLINK("https://digital.lib.ecu.edu/63971")</f>
        <v>https://digital.lib.ecu.edu/63971</v>
      </c>
    </row>
    <row r="425" spans="1:2" x14ac:dyDescent="0.25">
      <c r="A425">
        <v>63970</v>
      </c>
      <c r="B425" s="2" t="str">
        <f>HYPERLINK("https://digital.lib.ecu.edu/63970")</f>
        <v>https://digital.lib.ecu.edu/63970</v>
      </c>
    </row>
    <row r="426" spans="1:2" x14ac:dyDescent="0.25">
      <c r="A426">
        <v>63969</v>
      </c>
      <c r="B426" s="2" t="str">
        <f>HYPERLINK("https://digital.lib.ecu.edu/63969")</f>
        <v>https://digital.lib.ecu.edu/63969</v>
      </c>
    </row>
    <row r="427" spans="1:2" x14ac:dyDescent="0.25">
      <c r="A427">
        <v>63968</v>
      </c>
      <c r="B427" s="2" t="str">
        <f>HYPERLINK("https://digital.lib.ecu.edu/63968")</f>
        <v>https://digital.lib.ecu.edu/63968</v>
      </c>
    </row>
    <row r="428" spans="1:2" x14ac:dyDescent="0.25">
      <c r="A428">
        <v>63967</v>
      </c>
      <c r="B428" s="2" t="str">
        <f>HYPERLINK("https://digital.lib.ecu.edu/63967")</f>
        <v>https://digital.lib.ecu.edu/63967</v>
      </c>
    </row>
    <row r="429" spans="1:2" x14ac:dyDescent="0.25">
      <c r="A429">
        <v>63966</v>
      </c>
      <c r="B429" s="2" t="str">
        <f>HYPERLINK("https://digital.lib.ecu.edu/63966")</f>
        <v>https://digital.lib.ecu.edu/63966</v>
      </c>
    </row>
    <row r="430" spans="1:2" x14ac:dyDescent="0.25">
      <c r="A430">
        <v>63965</v>
      </c>
      <c r="B430" s="2" t="str">
        <f>HYPERLINK("https://digital.lib.ecu.edu/63965")</f>
        <v>https://digital.lib.ecu.edu/63965</v>
      </c>
    </row>
    <row r="431" spans="1:2" x14ac:dyDescent="0.25">
      <c r="A431">
        <v>63964</v>
      </c>
      <c r="B431" s="2" t="str">
        <f>HYPERLINK("https://digital.lib.ecu.edu/63964")</f>
        <v>https://digital.lib.ecu.edu/63964</v>
      </c>
    </row>
    <row r="432" spans="1:2" x14ac:dyDescent="0.25">
      <c r="A432">
        <v>63963</v>
      </c>
      <c r="B432" s="2" t="str">
        <f>HYPERLINK("https://digital.lib.ecu.edu/63963")</f>
        <v>https://digital.lib.ecu.edu/63963</v>
      </c>
    </row>
    <row r="433" spans="1:2" x14ac:dyDescent="0.25">
      <c r="A433">
        <v>63962</v>
      </c>
      <c r="B433" s="2" t="str">
        <f>HYPERLINK("https://digital.lib.ecu.edu/63962")</f>
        <v>https://digital.lib.ecu.edu/63962</v>
      </c>
    </row>
    <row r="434" spans="1:2" x14ac:dyDescent="0.25">
      <c r="A434">
        <v>63961</v>
      </c>
      <c r="B434" s="2" t="str">
        <f>HYPERLINK("https://digital.lib.ecu.edu/63961")</f>
        <v>https://digital.lib.ecu.edu/63961</v>
      </c>
    </row>
    <row r="435" spans="1:2" x14ac:dyDescent="0.25">
      <c r="A435">
        <v>63960</v>
      </c>
      <c r="B435" s="2" t="str">
        <f>HYPERLINK("https://digital.lib.ecu.edu/63960")</f>
        <v>https://digital.lib.ecu.edu/63960</v>
      </c>
    </row>
    <row r="436" spans="1:2" x14ac:dyDescent="0.25">
      <c r="A436">
        <v>63959</v>
      </c>
      <c r="B436" s="2" t="str">
        <f>HYPERLINK("https://digital.lib.ecu.edu/63959")</f>
        <v>https://digital.lib.ecu.edu/63959</v>
      </c>
    </row>
    <row r="437" spans="1:2" x14ac:dyDescent="0.25">
      <c r="A437">
        <v>63958</v>
      </c>
      <c r="B437" s="2" t="str">
        <f>HYPERLINK("https://digital.lib.ecu.edu/63958")</f>
        <v>https://digital.lib.ecu.edu/63958</v>
      </c>
    </row>
    <row r="438" spans="1:2" x14ac:dyDescent="0.25">
      <c r="A438">
        <v>63957</v>
      </c>
      <c r="B438" s="2" t="str">
        <f>HYPERLINK("https://digital.lib.ecu.edu/63957")</f>
        <v>https://digital.lib.ecu.edu/63957</v>
      </c>
    </row>
    <row r="439" spans="1:2" x14ac:dyDescent="0.25">
      <c r="A439">
        <v>63956</v>
      </c>
      <c r="B439" s="2" t="str">
        <f>HYPERLINK("https://digital.lib.ecu.edu/63956")</f>
        <v>https://digital.lib.ecu.edu/63956</v>
      </c>
    </row>
    <row r="440" spans="1:2" x14ac:dyDescent="0.25">
      <c r="A440">
        <v>63955</v>
      </c>
      <c r="B440" s="2" t="str">
        <f>HYPERLINK("https://digital.lib.ecu.edu/63955")</f>
        <v>https://digital.lib.ecu.edu/63955</v>
      </c>
    </row>
    <row r="441" spans="1:2" x14ac:dyDescent="0.25">
      <c r="A441">
        <v>63954</v>
      </c>
      <c r="B441" s="2" t="str">
        <f>HYPERLINK("https://digital.lib.ecu.edu/63954")</f>
        <v>https://digital.lib.ecu.edu/63954</v>
      </c>
    </row>
    <row r="442" spans="1:2" x14ac:dyDescent="0.25">
      <c r="A442">
        <v>63953</v>
      </c>
      <c r="B442" s="2" t="str">
        <f>HYPERLINK("https://digital.lib.ecu.edu/63953")</f>
        <v>https://digital.lib.ecu.edu/63953</v>
      </c>
    </row>
    <row r="443" spans="1:2" x14ac:dyDescent="0.25">
      <c r="A443">
        <v>63952</v>
      </c>
      <c r="B443" s="2" t="str">
        <f>HYPERLINK("https://digital.lib.ecu.edu/63952")</f>
        <v>https://digital.lib.ecu.edu/63952</v>
      </c>
    </row>
    <row r="444" spans="1:2" x14ac:dyDescent="0.25">
      <c r="A444">
        <v>63951</v>
      </c>
      <c r="B444" s="2" t="str">
        <f>HYPERLINK("https://digital.lib.ecu.edu/63951")</f>
        <v>https://digital.lib.ecu.edu/63951</v>
      </c>
    </row>
    <row r="445" spans="1:2" x14ac:dyDescent="0.25">
      <c r="A445">
        <v>63950</v>
      </c>
      <c r="B445" s="2" t="str">
        <f>HYPERLINK("https://digital.lib.ecu.edu/63950")</f>
        <v>https://digital.lib.ecu.edu/63950</v>
      </c>
    </row>
    <row r="446" spans="1:2" x14ac:dyDescent="0.25">
      <c r="A446">
        <v>63949</v>
      </c>
      <c r="B446" s="2" t="str">
        <f>HYPERLINK("https://digital.lib.ecu.edu/63949")</f>
        <v>https://digital.lib.ecu.edu/63949</v>
      </c>
    </row>
    <row r="447" spans="1:2" x14ac:dyDescent="0.25">
      <c r="A447">
        <v>63948</v>
      </c>
      <c r="B447" s="2" t="str">
        <f>HYPERLINK("https://digital.lib.ecu.edu/63948")</f>
        <v>https://digital.lib.ecu.edu/63948</v>
      </c>
    </row>
    <row r="448" spans="1:2" x14ac:dyDescent="0.25">
      <c r="A448">
        <v>63947</v>
      </c>
      <c r="B448" s="2" t="str">
        <f>HYPERLINK("https://digital.lib.ecu.edu/63947")</f>
        <v>https://digital.lib.ecu.edu/63947</v>
      </c>
    </row>
    <row r="449" spans="1:2" x14ac:dyDescent="0.25">
      <c r="A449">
        <v>63946</v>
      </c>
      <c r="B449" s="2" t="str">
        <f>HYPERLINK("https://digital.lib.ecu.edu/63946")</f>
        <v>https://digital.lib.ecu.edu/63946</v>
      </c>
    </row>
    <row r="450" spans="1:2" x14ac:dyDescent="0.25">
      <c r="A450">
        <v>63945</v>
      </c>
      <c r="B450" s="2" t="str">
        <f>HYPERLINK("https://digital.lib.ecu.edu/63945")</f>
        <v>https://digital.lib.ecu.edu/63945</v>
      </c>
    </row>
    <row r="451" spans="1:2" x14ac:dyDescent="0.25">
      <c r="A451">
        <v>63944</v>
      </c>
      <c r="B451" s="2" t="str">
        <f>HYPERLINK("https://digital.lib.ecu.edu/63944")</f>
        <v>https://digital.lib.ecu.edu/63944</v>
      </c>
    </row>
    <row r="452" spans="1:2" x14ac:dyDescent="0.25">
      <c r="A452">
        <v>63943</v>
      </c>
      <c r="B452" s="2" t="str">
        <f>HYPERLINK("https://digital.lib.ecu.edu/63943")</f>
        <v>https://digital.lib.ecu.edu/63943</v>
      </c>
    </row>
    <row r="453" spans="1:2" x14ac:dyDescent="0.25">
      <c r="A453">
        <v>63942</v>
      </c>
      <c r="B453" s="2" t="str">
        <f>HYPERLINK("https://digital.lib.ecu.edu/63942")</f>
        <v>https://digital.lib.ecu.edu/63942</v>
      </c>
    </row>
    <row r="454" spans="1:2" x14ac:dyDescent="0.25">
      <c r="A454">
        <v>63941</v>
      </c>
      <c r="B454" s="2" t="str">
        <f>HYPERLINK("https://digital.lib.ecu.edu/63941")</f>
        <v>https://digital.lib.ecu.edu/63941</v>
      </c>
    </row>
    <row r="455" spans="1:2" x14ac:dyDescent="0.25">
      <c r="A455">
        <v>63940</v>
      </c>
      <c r="B455" s="2" t="str">
        <f>HYPERLINK("https://digital.lib.ecu.edu/63940")</f>
        <v>https://digital.lib.ecu.edu/63940</v>
      </c>
    </row>
    <row r="456" spans="1:2" x14ac:dyDescent="0.25">
      <c r="A456">
        <v>63939</v>
      </c>
      <c r="B456" s="2" t="str">
        <f>HYPERLINK("https://digital.lib.ecu.edu/63939")</f>
        <v>https://digital.lib.ecu.edu/63939</v>
      </c>
    </row>
    <row r="457" spans="1:2" x14ac:dyDescent="0.25">
      <c r="A457">
        <v>63938</v>
      </c>
      <c r="B457" s="2" t="str">
        <f>HYPERLINK("https://digital.lib.ecu.edu/63938")</f>
        <v>https://digital.lib.ecu.edu/63938</v>
      </c>
    </row>
    <row r="458" spans="1:2" x14ac:dyDescent="0.25">
      <c r="A458">
        <v>63937</v>
      </c>
      <c r="B458" s="2" t="str">
        <f>HYPERLINK("https://digital.lib.ecu.edu/63937")</f>
        <v>https://digital.lib.ecu.edu/63937</v>
      </c>
    </row>
    <row r="459" spans="1:2" x14ac:dyDescent="0.25">
      <c r="A459">
        <v>63936</v>
      </c>
      <c r="B459" s="2" t="str">
        <f>HYPERLINK("https://digital.lib.ecu.edu/63936")</f>
        <v>https://digital.lib.ecu.edu/63936</v>
      </c>
    </row>
    <row r="460" spans="1:2" x14ac:dyDescent="0.25">
      <c r="A460">
        <v>63935</v>
      </c>
      <c r="B460" s="2" t="str">
        <f>HYPERLINK("https://digital.lib.ecu.edu/63935")</f>
        <v>https://digital.lib.ecu.edu/63935</v>
      </c>
    </row>
    <row r="461" spans="1:2" x14ac:dyDescent="0.25">
      <c r="A461">
        <v>63934</v>
      </c>
      <c r="B461" s="2" t="str">
        <f>HYPERLINK("https://digital.lib.ecu.edu/63934")</f>
        <v>https://digital.lib.ecu.edu/63934</v>
      </c>
    </row>
    <row r="462" spans="1:2" x14ac:dyDescent="0.25">
      <c r="A462">
        <v>63933</v>
      </c>
      <c r="B462" s="2" t="str">
        <f>HYPERLINK("https://digital.lib.ecu.edu/63933")</f>
        <v>https://digital.lib.ecu.edu/63933</v>
      </c>
    </row>
    <row r="463" spans="1:2" x14ac:dyDescent="0.25">
      <c r="A463">
        <v>63932</v>
      </c>
      <c r="B463" s="2" t="str">
        <f>HYPERLINK("https://digital.lib.ecu.edu/63932")</f>
        <v>https://digital.lib.ecu.edu/63932</v>
      </c>
    </row>
    <row r="464" spans="1:2" x14ac:dyDescent="0.25">
      <c r="A464">
        <v>63931</v>
      </c>
      <c r="B464" s="2" t="str">
        <f>HYPERLINK("https://digital.lib.ecu.edu/63931")</f>
        <v>https://digital.lib.ecu.edu/63931</v>
      </c>
    </row>
    <row r="465" spans="1:2" x14ac:dyDescent="0.25">
      <c r="A465">
        <v>63930</v>
      </c>
      <c r="B465" s="2" t="str">
        <f>HYPERLINK("https://digital.lib.ecu.edu/63930")</f>
        <v>https://digital.lib.ecu.edu/63930</v>
      </c>
    </row>
    <row r="466" spans="1:2" x14ac:dyDescent="0.25">
      <c r="A466">
        <v>63928</v>
      </c>
      <c r="B466" s="2" t="str">
        <f>HYPERLINK("https://digital.lib.ecu.edu/63928")</f>
        <v>https://digital.lib.ecu.edu/63928</v>
      </c>
    </row>
    <row r="467" spans="1:2" x14ac:dyDescent="0.25">
      <c r="A467">
        <v>63927</v>
      </c>
      <c r="B467" s="2" t="str">
        <f>HYPERLINK("https://digital.lib.ecu.edu/63927")</f>
        <v>https://digital.lib.ecu.edu/63927</v>
      </c>
    </row>
    <row r="468" spans="1:2" x14ac:dyDescent="0.25">
      <c r="A468">
        <v>63926</v>
      </c>
      <c r="B468" s="2" t="str">
        <f>HYPERLINK("https://digital.lib.ecu.edu/63926")</f>
        <v>https://digital.lib.ecu.edu/63926</v>
      </c>
    </row>
    <row r="469" spans="1:2" x14ac:dyDescent="0.25">
      <c r="A469">
        <v>63925</v>
      </c>
      <c r="B469" s="2" t="str">
        <f>HYPERLINK("https://digital.lib.ecu.edu/63925")</f>
        <v>https://digital.lib.ecu.edu/63925</v>
      </c>
    </row>
    <row r="470" spans="1:2" x14ac:dyDescent="0.25">
      <c r="A470">
        <v>63924</v>
      </c>
      <c r="B470" s="2" t="str">
        <f>HYPERLINK("https://digital.lib.ecu.edu/63924")</f>
        <v>https://digital.lib.ecu.edu/63924</v>
      </c>
    </row>
    <row r="471" spans="1:2" x14ac:dyDescent="0.25">
      <c r="A471">
        <v>63923</v>
      </c>
      <c r="B471" s="2" t="str">
        <f>HYPERLINK("https://digital.lib.ecu.edu/63923")</f>
        <v>https://digital.lib.ecu.edu/63923</v>
      </c>
    </row>
    <row r="472" spans="1:2" x14ac:dyDescent="0.25">
      <c r="A472">
        <v>63922</v>
      </c>
      <c r="B472" s="2" t="str">
        <f>HYPERLINK("https://digital.lib.ecu.edu/63922")</f>
        <v>https://digital.lib.ecu.edu/63922</v>
      </c>
    </row>
    <row r="473" spans="1:2" x14ac:dyDescent="0.25">
      <c r="A473">
        <v>63921</v>
      </c>
      <c r="B473" s="2" t="str">
        <f>HYPERLINK("https://digital.lib.ecu.edu/63921")</f>
        <v>https://digital.lib.ecu.edu/63921</v>
      </c>
    </row>
    <row r="474" spans="1:2" x14ac:dyDescent="0.25">
      <c r="A474">
        <v>63920</v>
      </c>
      <c r="B474" s="2" t="str">
        <f>HYPERLINK("https://digital.lib.ecu.edu/63920")</f>
        <v>https://digital.lib.ecu.edu/63920</v>
      </c>
    </row>
    <row r="475" spans="1:2" x14ac:dyDescent="0.25">
      <c r="A475">
        <v>63919</v>
      </c>
      <c r="B475" s="2" t="str">
        <f>HYPERLINK("https://digital.lib.ecu.edu/63919")</f>
        <v>https://digital.lib.ecu.edu/63919</v>
      </c>
    </row>
    <row r="476" spans="1:2" x14ac:dyDescent="0.25">
      <c r="A476">
        <v>63918</v>
      </c>
      <c r="B476" s="2" t="str">
        <f>HYPERLINK("https://digital.lib.ecu.edu/63918")</f>
        <v>https://digital.lib.ecu.edu/63918</v>
      </c>
    </row>
    <row r="477" spans="1:2" x14ac:dyDescent="0.25">
      <c r="A477">
        <v>63916</v>
      </c>
      <c r="B477" s="2" t="str">
        <f>HYPERLINK("https://digital.lib.ecu.edu/63916")</f>
        <v>https://digital.lib.ecu.edu/63916</v>
      </c>
    </row>
    <row r="478" spans="1:2" x14ac:dyDescent="0.25">
      <c r="A478">
        <v>63915</v>
      </c>
      <c r="B478" s="2" t="str">
        <f>HYPERLINK("https://digital.lib.ecu.edu/63915")</f>
        <v>https://digital.lib.ecu.edu/63915</v>
      </c>
    </row>
    <row r="479" spans="1:2" x14ac:dyDescent="0.25">
      <c r="A479">
        <v>63914</v>
      </c>
      <c r="B479" s="2" t="str">
        <f>HYPERLINK("https://digital.lib.ecu.edu/63914")</f>
        <v>https://digital.lib.ecu.edu/63914</v>
      </c>
    </row>
    <row r="480" spans="1:2" x14ac:dyDescent="0.25">
      <c r="A480">
        <v>63913</v>
      </c>
      <c r="B480" s="2" t="str">
        <f>HYPERLINK("https://digital.lib.ecu.edu/63913")</f>
        <v>https://digital.lib.ecu.edu/63913</v>
      </c>
    </row>
    <row r="481" spans="1:2" x14ac:dyDescent="0.25">
      <c r="A481">
        <v>64203</v>
      </c>
      <c r="B481" s="2" t="str">
        <f>HYPERLINK("https://digital.lib.ecu.edu/64203")</f>
        <v>https://digital.lib.ecu.edu/64203</v>
      </c>
    </row>
    <row r="482" spans="1:2" x14ac:dyDescent="0.25">
      <c r="A482">
        <v>63912</v>
      </c>
      <c r="B482" s="2" t="str">
        <f>HYPERLINK("https://digital.lib.ecu.edu/63912")</f>
        <v>https://digital.lib.ecu.edu/63912</v>
      </c>
    </row>
    <row r="483" spans="1:2" x14ac:dyDescent="0.25">
      <c r="A483">
        <v>63911</v>
      </c>
      <c r="B483" s="2" t="str">
        <f>HYPERLINK("https://digital.lib.ecu.edu/63911")</f>
        <v>https://digital.lib.ecu.edu/63911</v>
      </c>
    </row>
    <row r="484" spans="1:2" x14ac:dyDescent="0.25">
      <c r="A484">
        <v>63910</v>
      </c>
      <c r="B484" s="2" t="str">
        <f>HYPERLINK("https://digital.lib.ecu.edu/63910")</f>
        <v>https://digital.lib.ecu.edu/63910</v>
      </c>
    </row>
    <row r="485" spans="1:2" x14ac:dyDescent="0.25">
      <c r="A485">
        <v>63909</v>
      </c>
      <c r="B485" s="2" t="str">
        <f>HYPERLINK("https://digital.lib.ecu.edu/63909")</f>
        <v>https://digital.lib.ecu.edu/63909</v>
      </c>
    </row>
    <row r="486" spans="1:2" x14ac:dyDescent="0.25">
      <c r="A486">
        <v>63908</v>
      </c>
      <c r="B486" s="2" t="str">
        <f>HYPERLINK("https://digital.lib.ecu.edu/63908")</f>
        <v>https://digital.lib.ecu.edu/63908</v>
      </c>
    </row>
    <row r="487" spans="1:2" x14ac:dyDescent="0.25">
      <c r="A487">
        <v>63907</v>
      </c>
      <c r="B487" s="2" t="str">
        <f>HYPERLINK("https://digital.lib.ecu.edu/63907")</f>
        <v>https://digital.lib.ecu.edu/63907</v>
      </c>
    </row>
    <row r="488" spans="1:2" x14ac:dyDescent="0.25">
      <c r="A488">
        <v>63906</v>
      </c>
      <c r="B488" s="2" t="str">
        <f>HYPERLINK("https://digital.lib.ecu.edu/63906")</f>
        <v>https://digital.lib.ecu.edu/63906</v>
      </c>
    </row>
    <row r="489" spans="1:2" x14ac:dyDescent="0.25">
      <c r="A489">
        <v>63905</v>
      </c>
      <c r="B489" s="2" t="str">
        <f>HYPERLINK("https://digital.lib.ecu.edu/63905")</f>
        <v>https://digital.lib.ecu.edu/63905</v>
      </c>
    </row>
    <row r="490" spans="1:2" x14ac:dyDescent="0.25">
      <c r="A490">
        <v>63904</v>
      </c>
      <c r="B490" s="2" t="str">
        <f>HYPERLINK("https://digital.lib.ecu.edu/63904")</f>
        <v>https://digital.lib.ecu.edu/63904</v>
      </c>
    </row>
    <row r="491" spans="1:2" x14ac:dyDescent="0.25">
      <c r="A491">
        <v>63903</v>
      </c>
      <c r="B491" s="2" t="str">
        <f>HYPERLINK("https://digital.lib.ecu.edu/63903")</f>
        <v>https://digital.lib.ecu.edu/63903</v>
      </c>
    </row>
    <row r="492" spans="1:2" x14ac:dyDescent="0.25">
      <c r="A492">
        <v>63902</v>
      </c>
      <c r="B492" s="2" t="str">
        <f>HYPERLINK("https://digital.lib.ecu.edu/63902")</f>
        <v>https://digital.lib.ecu.edu/63902</v>
      </c>
    </row>
    <row r="493" spans="1:2" x14ac:dyDescent="0.25">
      <c r="A493">
        <v>63901</v>
      </c>
      <c r="B493" s="2" t="str">
        <f>HYPERLINK("https://digital.lib.ecu.edu/63901")</f>
        <v>https://digital.lib.ecu.edu/63901</v>
      </c>
    </row>
    <row r="494" spans="1:2" x14ac:dyDescent="0.25">
      <c r="A494">
        <v>63900</v>
      </c>
      <c r="B494" s="2" t="str">
        <f>HYPERLINK("https://digital.lib.ecu.edu/63900")</f>
        <v>https://digital.lib.ecu.edu/63900</v>
      </c>
    </row>
    <row r="495" spans="1:2" x14ac:dyDescent="0.25">
      <c r="A495">
        <v>63899</v>
      </c>
      <c r="B495" s="2" t="str">
        <f>HYPERLINK("https://digital.lib.ecu.edu/63899")</f>
        <v>https://digital.lib.ecu.edu/63899</v>
      </c>
    </row>
    <row r="496" spans="1:2" x14ac:dyDescent="0.25">
      <c r="A496">
        <v>63898</v>
      </c>
      <c r="B496" s="2" t="str">
        <f>HYPERLINK("https://digital.lib.ecu.edu/63898")</f>
        <v>https://digital.lib.ecu.edu/63898</v>
      </c>
    </row>
    <row r="497" spans="1:2" x14ac:dyDescent="0.25">
      <c r="A497">
        <v>63897</v>
      </c>
      <c r="B497" s="2" t="str">
        <f>HYPERLINK("https://digital.lib.ecu.edu/63897")</f>
        <v>https://digital.lib.ecu.edu/63897</v>
      </c>
    </row>
    <row r="498" spans="1:2" x14ac:dyDescent="0.25">
      <c r="A498">
        <v>63896</v>
      </c>
      <c r="B498" s="2" t="str">
        <f>HYPERLINK("https://digital.lib.ecu.edu/63896")</f>
        <v>https://digital.lib.ecu.edu/63896</v>
      </c>
    </row>
    <row r="499" spans="1:2" x14ac:dyDescent="0.25">
      <c r="A499">
        <v>63895</v>
      </c>
      <c r="B499" s="2" t="str">
        <f>HYPERLINK("https://digital.lib.ecu.edu/63895")</f>
        <v>https://digital.lib.ecu.edu/63895</v>
      </c>
    </row>
    <row r="500" spans="1:2" x14ac:dyDescent="0.25">
      <c r="A500">
        <v>63894</v>
      </c>
      <c r="B500" s="2" t="str">
        <f>HYPERLINK("https://digital.lib.ecu.edu/63894")</f>
        <v>https://digital.lib.ecu.edu/63894</v>
      </c>
    </row>
    <row r="501" spans="1:2" x14ac:dyDescent="0.25">
      <c r="A501">
        <v>63893</v>
      </c>
      <c r="B501" s="2" t="str">
        <f>HYPERLINK("https://digital.lib.ecu.edu/63893")</f>
        <v>https://digital.lib.ecu.edu/63893</v>
      </c>
    </row>
    <row r="502" spans="1:2" x14ac:dyDescent="0.25">
      <c r="A502">
        <v>63892</v>
      </c>
      <c r="B502" s="2" t="str">
        <f>HYPERLINK("https://digital.lib.ecu.edu/63892")</f>
        <v>https://digital.lib.ecu.edu/63892</v>
      </c>
    </row>
    <row r="503" spans="1:2" x14ac:dyDescent="0.25">
      <c r="A503">
        <v>63891</v>
      </c>
      <c r="B503" s="2" t="str">
        <f>HYPERLINK("https://digital.lib.ecu.edu/63891")</f>
        <v>https://digital.lib.ecu.edu/63891</v>
      </c>
    </row>
    <row r="504" spans="1:2" x14ac:dyDescent="0.25">
      <c r="A504">
        <v>63890</v>
      </c>
      <c r="B504" s="2" t="str">
        <f>HYPERLINK("https://digital.lib.ecu.edu/63890")</f>
        <v>https://digital.lib.ecu.edu/63890</v>
      </c>
    </row>
    <row r="505" spans="1:2" x14ac:dyDescent="0.25">
      <c r="A505">
        <v>63889</v>
      </c>
      <c r="B505" s="2" t="str">
        <f>HYPERLINK("https://digital.lib.ecu.edu/63889")</f>
        <v>https://digital.lib.ecu.edu/63889</v>
      </c>
    </row>
    <row r="506" spans="1:2" x14ac:dyDescent="0.25">
      <c r="A506">
        <v>63888</v>
      </c>
      <c r="B506" s="2" t="str">
        <f>HYPERLINK("https://digital.lib.ecu.edu/63888")</f>
        <v>https://digital.lib.ecu.edu/63888</v>
      </c>
    </row>
    <row r="507" spans="1:2" x14ac:dyDescent="0.25">
      <c r="A507">
        <v>63887</v>
      </c>
      <c r="B507" s="2" t="str">
        <f>HYPERLINK("https://digital.lib.ecu.edu/63887")</f>
        <v>https://digital.lib.ecu.edu/63887</v>
      </c>
    </row>
    <row r="508" spans="1:2" x14ac:dyDescent="0.25">
      <c r="A508">
        <v>63886</v>
      </c>
      <c r="B508" s="2" t="str">
        <f>HYPERLINK("https://digital.lib.ecu.edu/63886")</f>
        <v>https://digital.lib.ecu.edu/63886</v>
      </c>
    </row>
    <row r="509" spans="1:2" x14ac:dyDescent="0.25">
      <c r="A509">
        <v>63885</v>
      </c>
      <c r="B509" s="2" t="str">
        <f>HYPERLINK("https://digital.lib.ecu.edu/63885")</f>
        <v>https://digital.lib.ecu.edu/63885</v>
      </c>
    </row>
    <row r="510" spans="1:2" x14ac:dyDescent="0.25">
      <c r="A510">
        <v>63884</v>
      </c>
      <c r="B510" s="2" t="str">
        <f>HYPERLINK("https://digital.lib.ecu.edu/63884")</f>
        <v>https://digital.lib.ecu.edu/63884</v>
      </c>
    </row>
    <row r="511" spans="1:2" x14ac:dyDescent="0.25">
      <c r="A511">
        <v>63883</v>
      </c>
      <c r="B511" s="2" t="str">
        <f>HYPERLINK("https://digital.lib.ecu.edu/63883")</f>
        <v>https://digital.lib.ecu.edu/63883</v>
      </c>
    </row>
    <row r="512" spans="1:2" x14ac:dyDescent="0.25">
      <c r="A512">
        <v>63882</v>
      </c>
      <c r="B512" s="2" t="str">
        <f>HYPERLINK("https://digital.lib.ecu.edu/63882")</f>
        <v>https://digital.lib.ecu.edu/63882</v>
      </c>
    </row>
    <row r="513" spans="1:2" x14ac:dyDescent="0.25">
      <c r="A513">
        <v>63881</v>
      </c>
      <c r="B513" s="2" t="str">
        <f>HYPERLINK("https://digital.lib.ecu.edu/63881")</f>
        <v>https://digital.lib.ecu.edu/63881</v>
      </c>
    </row>
    <row r="514" spans="1:2" x14ac:dyDescent="0.25">
      <c r="A514">
        <v>63880</v>
      </c>
      <c r="B514" s="2" t="str">
        <f>HYPERLINK("https://digital.lib.ecu.edu/63880")</f>
        <v>https://digital.lib.ecu.edu/63880</v>
      </c>
    </row>
    <row r="515" spans="1:2" x14ac:dyDescent="0.25">
      <c r="A515">
        <v>63879</v>
      </c>
      <c r="B515" s="2" t="str">
        <f>HYPERLINK("https://digital.lib.ecu.edu/63879")</f>
        <v>https://digital.lib.ecu.edu/63879</v>
      </c>
    </row>
    <row r="516" spans="1:2" x14ac:dyDescent="0.25">
      <c r="A516">
        <v>63878</v>
      </c>
      <c r="B516" s="2" t="str">
        <f>HYPERLINK("https://digital.lib.ecu.edu/63878")</f>
        <v>https://digital.lib.ecu.edu/63878</v>
      </c>
    </row>
    <row r="517" spans="1:2" x14ac:dyDescent="0.25">
      <c r="A517">
        <v>63877</v>
      </c>
      <c r="B517" s="2" t="str">
        <f>HYPERLINK("https://digital.lib.ecu.edu/63877")</f>
        <v>https://digital.lib.ecu.edu/63877</v>
      </c>
    </row>
    <row r="518" spans="1:2" x14ac:dyDescent="0.25">
      <c r="A518">
        <v>63876</v>
      </c>
      <c r="B518" s="2" t="str">
        <f>HYPERLINK("https://digital.lib.ecu.edu/63876")</f>
        <v>https://digital.lib.ecu.edu/63876</v>
      </c>
    </row>
    <row r="519" spans="1:2" x14ac:dyDescent="0.25">
      <c r="A519">
        <v>63875</v>
      </c>
      <c r="B519" s="2" t="str">
        <f>HYPERLINK("https://digital.lib.ecu.edu/63875")</f>
        <v>https://digital.lib.ecu.edu/63875</v>
      </c>
    </row>
    <row r="520" spans="1:2" x14ac:dyDescent="0.25">
      <c r="A520">
        <v>63874</v>
      </c>
      <c r="B520" s="2" t="str">
        <f>HYPERLINK("https://digital.lib.ecu.edu/63874")</f>
        <v>https://digital.lib.ecu.edu/63874</v>
      </c>
    </row>
    <row r="521" spans="1:2" x14ac:dyDescent="0.25">
      <c r="A521">
        <v>63873</v>
      </c>
      <c r="B521" s="2" t="str">
        <f>HYPERLINK("https://digital.lib.ecu.edu/63873")</f>
        <v>https://digital.lib.ecu.edu/63873</v>
      </c>
    </row>
    <row r="522" spans="1:2" x14ac:dyDescent="0.25">
      <c r="A522">
        <v>63872</v>
      </c>
      <c r="B522" s="2" t="str">
        <f>HYPERLINK("https://digital.lib.ecu.edu/63872")</f>
        <v>https://digital.lib.ecu.edu/63872</v>
      </c>
    </row>
    <row r="523" spans="1:2" x14ac:dyDescent="0.25">
      <c r="A523">
        <v>63871</v>
      </c>
      <c r="B523" s="2" t="str">
        <f>HYPERLINK("https://digital.lib.ecu.edu/63871")</f>
        <v>https://digital.lib.ecu.edu/63871</v>
      </c>
    </row>
    <row r="524" spans="1:2" x14ac:dyDescent="0.25">
      <c r="A524">
        <v>63870</v>
      </c>
      <c r="B524" s="2" t="str">
        <f>HYPERLINK("https://digital.lib.ecu.edu/63870")</f>
        <v>https://digital.lib.ecu.edu/63870</v>
      </c>
    </row>
    <row r="525" spans="1:2" x14ac:dyDescent="0.25">
      <c r="A525">
        <v>63869</v>
      </c>
      <c r="B525" s="2" t="str">
        <f>HYPERLINK("https://digital.lib.ecu.edu/63869")</f>
        <v>https://digital.lib.ecu.edu/63869</v>
      </c>
    </row>
    <row r="526" spans="1:2" x14ac:dyDescent="0.25">
      <c r="A526">
        <v>63868</v>
      </c>
      <c r="B526" s="2" t="str">
        <f>HYPERLINK("https://digital.lib.ecu.edu/63868")</f>
        <v>https://digital.lib.ecu.edu/63868</v>
      </c>
    </row>
    <row r="527" spans="1:2" x14ac:dyDescent="0.25">
      <c r="A527">
        <v>63867</v>
      </c>
      <c r="B527" s="2" t="str">
        <f>HYPERLINK("https://digital.lib.ecu.edu/63867")</f>
        <v>https://digital.lib.ecu.edu/63867</v>
      </c>
    </row>
    <row r="528" spans="1:2" x14ac:dyDescent="0.25">
      <c r="A528">
        <v>63866</v>
      </c>
      <c r="B528" s="2" t="str">
        <f>HYPERLINK("https://digital.lib.ecu.edu/63866")</f>
        <v>https://digital.lib.ecu.edu/63866</v>
      </c>
    </row>
    <row r="529" spans="1:2" x14ac:dyDescent="0.25">
      <c r="A529">
        <v>63865</v>
      </c>
      <c r="B529" s="2" t="str">
        <f>HYPERLINK("https://digital.lib.ecu.edu/63865")</f>
        <v>https://digital.lib.ecu.edu/63865</v>
      </c>
    </row>
    <row r="530" spans="1:2" x14ac:dyDescent="0.25">
      <c r="A530">
        <v>63864</v>
      </c>
      <c r="B530" s="2" t="str">
        <f>HYPERLINK("https://digital.lib.ecu.edu/63864")</f>
        <v>https://digital.lib.ecu.edu/63864</v>
      </c>
    </row>
    <row r="531" spans="1:2" x14ac:dyDescent="0.25">
      <c r="A531">
        <v>63863</v>
      </c>
      <c r="B531" s="2" t="str">
        <f>HYPERLINK("https://digital.lib.ecu.edu/63863")</f>
        <v>https://digital.lib.ecu.edu/63863</v>
      </c>
    </row>
    <row r="532" spans="1:2" x14ac:dyDescent="0.25">
      <c r="A532">
        <v>63862</v>
      </c>
      <c r="B532" s="2" t="str">
        <f>HYPERLINK("https://digital.lib.ecu.edu/63862")</f>
        <v>https://digital.lib.ecu.edu/63862</v>
      </c>
    </row>
    <row r="533" spans="1:2" x14ac:dyDescent="0.25">
      <c r="A533">
        <v>63861</v>
      </c>
      <c r="B533" s="2" t="str">
        <f>HYPERLINK("https://digital.lib.ecu.edu/63861")</f>
        <v>https://digital.lib.ecu.edu/63861</v>
      </c>
    </row>
    <row r="534" spans="1:2" x14ac:dyDescent="0.25">
      <c r="A534">
        <v>63860</v>
      </c>
      <c r="B534" s="2" t="str">
        <f>HYPERLINK("https://digital.lib.ecu.edu/63860")</f>
        <v>https://digital.lib.ecu.edu/63860</v>
      </c>
    </row>
    <row r="535" spans="1:2" x14ac:dyDescent="0.25">
      <c r="A535">
        <v>63859</v>
      </c>
      <c r="B535" s="2" t="str">
        <f>HYPERLINK("https://digital.lib.ecu.edu/63859")</f>
        <v>https://digital.lib.ecu.edu/63859</v>
      </c>
    </row>
    <row r="536" spans="1:2" x14ac:dyDescent="0.25">
      <c r="A536">
        <v>63858</v>
      </c>
      <c r="B536" s="2" t="str">
        <f>HYPERLINK("https://digital.lib.ecu.edu/63858")</f>
        <v>https://digital.lib.ecu.edu/63858</v>
      </c>
    </row>
    <row r="537" spans="1:2" x14ac:dyDescent="0.25">
      <c r="A537">
        <v>63857</v>
      </c>
      <c r="B537" s="2" t="str">
        <f>HYPERLINK("https://digital.lib.ecu.edu/63857")</f>
        <v>https://digital.lib.ecu.edu/63857</v>
      </c>
    </row>
    <row r="538" spans="1:2" x14ac:dyDescent="0.25">
      <c r="A538">
        <v>63856</v>
      </c>
      <c r="B538" s="2" t="str">
        <f>HYPERLINK("https://digital.lib.ecu.edu/63856")</f>
        <v>https://digital.lib.ecu.edu/63856</v>
      </c>
    </row>
    <row r="539" spans="1:2" x14ac:dyDescent="0.25">
      <c r="A539">
        <v>63855</v>
      </c>
      <c r="B539" s="2" t="str">
        <f>HYPERLINK("https://digital.lib.ecu.edu/63855")</f>
        <v>https://digital.lib.ecu.edu/63855</v>
      </c>
    </row>
    <row r="540" spans="1:2" x14ac:dyDescent="0.25">
      <c r="A540">
        <v>63854</v>
      </c>
      <c r="B540" s="2" t="str">
        <f>HYPERLINK("https://digital.lib.ecu.edu/63854")</f>
        <v>https://digital.lib.ecu.edu/63854</v>
      </c>
    </row>
    <row r="541" spans="1:2" x14ac:dyDescent="0.25">
      <c r="A541">
        <v>63853</v>
      </c>
      <c r="B541" s="2" t="str">
        <f>HYPERLINK("https://digital.lib.ecu.edu/63853")</f>
        <v>https://digital.lib.ecu.edu/63853</v>
      </c>
    </row>
    <row r="542" spans="1:2" x14ac:dyDescent="0.25">
      <c r="A542">
        <v>63852</v>
      </c>
      <c r="B542" s="2" t="str">
        <f>HYPERLINK("https://digital.lib.ecu.edu/63852")</f>
        <v>https://digital.lib.ecu.edu/63852</v>
      </c>
    </row>
    <row r="543" spans="1:2" x14ac:dyDescent="0.25">
      <c r="A543">
        <v>63851</v>
      </c>
      <c r="B543" s="2" t="str">
        <f>HYPERLINK("https://digital.lib.ecu.edu/63851")</f>
        <v>https://digital.lib.ecu.edu/63851</v>
      </c>
    </row>
    <row r="544" spans="1:2" x14ac:dyDescent="0.25">
      <c r="A544">
        <v>63850</v>
      </c>
      <c r="B544" s="2" t="str">
        <f>HYPERLINK("https://digital.lib.ecu.edu/63850")</f>
        <v>https://digital.lib.ecu.edu/63850</v>
      </c>
    </row>
    <row r="545" spans="1:2" x14ac:dyDescent="0.25">
      <c r="A545">
        <v>63849</v>
      </c>
      <c r="B545" s="2" t="str">
        <f>HYPERLINK("https://digital.lib.ecu.edu/63849")</f>
        <v>https://digital.lib.ecu.edu/63849</v>
      </c>
    </row>
    <row r="546" spans="1:2" x14ac:dyDescent="0.25">
      <c r="A546">
        <v>64043</v>
      </c>
      <c r="B546" s="2" t="str">
        <f>HYPERLINK("https://digital.lib.ecu.edu/64043")</f>
        <v>https://digital.lib.ecu.edu/64043</v>
      </c>
    </row>
    <row r="547" spans="1:2" x14ac:dyDescent="0.25">
      <c r="A547">
        <v>64042</v>
      </c>
      <c r="B547" s="2" t="str">
        <f>HYPERLINK("https://digital.lib.ecu.edu/64042")</f>
        <v>https://digital.lib.ecu.edu/64042</v>
      </c>
    </row>
    <row r="548" spans="1:2" x14ac:dyDescent="0.25">
      <c r="A548">
        <v>64041</v>
      </c>
      <c r="B548" s="2" t="str">
        <f>HYPERLINK("https://digital.lib.ecu.edu/64041")</f>
        <v>https://digital.lib.ecu.edu/64041</v>
      </c>
    </row>
    <row r="549" spans="1:2" x14ac:dyDescent="0.25">
      <c r="A549">
        <v>64040</v>
      </c>
      <c r="B549" s="2" t="str">
        <f>HYPERLINK("https://digital.lib.ecu.edu/64040")</f>
        <v>https://digital.lib.ecu.edu/64040</v>
      </c>
    </row>
    <row r="550" spans="1:2" x14ac:dyDescent="0.25">
      <c r="A550">
        <v>64039</v>
      </c>
      <c r="B550" s="2" t="str">
        <f>HYPERLINK("https://digital.lib.ecu.edu/64039")</f>
        <v>https://digital.lib.ecu.edu/64039</v>
      </c>
    </row>
    <row r="551" spans="1:2" x14ac:dyDescent="0.25">
      <c r="A551">
        <v>64038</v>
      </c>
      <c r="B551" s="2" t="str">
        <f>HYPERLINK("https://digital.lib.ecu.edu/64038")</f>
        <v>https://digital.lib.ecu.edu/64038</v>
      </c>
    </row>
    <row r="552" spans="1:2" x14ac:dyDescent="0.25">
      <c r="A552">
        <v>64037</v>
      </c>
      <c r="B552" s="2" t="str">
        <f>HYPERLINK("https://digital.lib.ecu.edu/64037")</f>
        <v>https://digital.lib.ecu.edu/64037</v>
      </c>
    </row>
    <row r="553" spans="1:2" x14ac:dyDescent="0.25">
      <c r="A553">
        <v>64036</v>
      </c>
      <c r="B553" s="2" t="str">
        <f>HYPERLINK("https://digital.lib.ecu.edu/64036")</f>
        <v>https://digital.lib.ecu.edu/64036</v>
      </c>
    </row>
    <row r="554" spans="1:2" x14ac:dyDescent="0.25">
      <c r="A554">
        <v>64035</v>
      </c>
      <c r="B554" s="2" t="str">
        <f>HYPERLINK("https://digital.lib.ecu.edu/64035")</f>
        <v>https://digital.lib.ecu.edu/64035</v>
      </c>
    </row>
    <row r="555" spans="1:2" x14ac:dyDescent="0.25">
      <c r="A555">
        <v>64034</v>
      </c>
      <c r="B555" s="2" t="str">
        <f>HYPERLINK("https://digital.lib.ecu.edu/64034")</f>
        <v>https://digital.lib.ecu.edu/64034</v>
      </c>
    </row>
    <row r="556" spans="1:2" x14ac:dyDescent="0.25">
      <c r="A556">
        <v>64033</v>
      </c>
      <c r="B556" s="2" t="str">
        <f>HYPERLINK("https://digital.lib.ecu.edu/64033")</f>
        <v>https://digital.lib.ecu.edu/64033</v>
      </c>
    </row>
    <row r="557" spans="1:2" x14ac:dyDescent="0.25">
      <c r="A557">
        <v>64032</v>
      </c>
      <c r="B557" s="2" t="str">
        <f>HYPERLINK("https://digital.lib.ecu.edu/64032")</f>
        <v>https://digital.lib.ecu.edu/64032</v>
      </c>
    </row>
    <row r="558" spans="1:2" x14ac:dyDescent="0.25">
      <c r="A558">
        <v>64031</v>
      </c>
      <c r="B558" s="2" t="str">
        <f>HYPERLINK("https://digital.lib.ecu.edu/64031")</f>
        <v>https://digital.lib.ecu.edu/64031</v>
      </c>
    </row>
    <row r="559" spans="1:2" x14ac:dyDescent="0.25">
      <c r="A559">
        <v>64030</v>
      </c>
      <c r="B559" s="2" t="str">
        <f>HYPERLINK("https://digital.lib.ecu.edu/64030")</f>
        <v>https://digital.lib.ecu.edu/64030</v>
      </c>
    </row>
    <row r="560" spans="1:2" x14ac:dyDescent="0.25">
      <c r="A560">
        <v>64029</v>
      </c>
      <c r="B560" s="2" t="str">
        <f>HYPERLINK("https://digital.lib.ecu.edu/64029")</f>
        <v>https://digital.lib.ecu.edu/64029</v>
      </c>
    </row>
    <row r="561" spans="1:2" x14ac:dyDescent="0.25">
      <c r="A561">
        <v>64028</v>
      </c>
      <c r="B561" s="2" t="str">
        <f>HYPERLINK("https://digital.lib.ecu.edu/64028")</f>
        <v>https://digital.lib.ecu.edu/64028</v>
      </c>
    </row>
    <row r="562" spans="1:2" x14ac:dyDescent="0.25">
      <c r="A562">
        <v>64027</v>
      </c>
      <c r="B562" s="2" t="str">
        <f>HYPERLINK("https://digital.lib.ecu.edu/64027")</f>
        <v>https://digital.lib.ecu.edu/64027</v>
      </c>
    </row>
    <row r="563" spans="1:2" x14ac:dyDescent="0.25">
      <c r="A563">
        <v>64026</v>
      </c>
      <c r="B563" s="2" t="str">
        <f>HYPERLINK("https://digital.lib.ecu.edu/64026")</f>
        <v>https://digital.lib.ecu.edu/64026</v>
      </c>
    </row>
    <row r="564" spans="1:2" x14ac:dyDescent="0.25">
      <c r="A564">
        <v>64025</v>
      </c>
      <c r="B564" s="2" t="str">
        <f>HYPERLINK("https://digital.lib.ecu.edu/64025")</f>
        <v>https://digital.lib.ecu.edu/64025</v>
      </c>
    </row>
    <row r="565" spans="1:2" x14ac:dyDescent="0.25">
      <c r="A565">
        <v>64024</v>
      </c>
      <c r="B565" s="2" t="str">
        <f>HYPERLINK("https://digital.lib.ecu.edu/64024")</f>
        <v>https://digital.lib.ecu.edu/64024</v>
      </c>
    </row>
    <row r="566" spans="1:2" x14ac:dyDescent="0.25">
      <c r="A566">
        <v>64023</v>
      </c>
      <c r="B566" s="2" t="str">
        <f>HYPERLINK("https://digital.lib.ecu.edu/64023")</f>
        <v>https://digital.lib.ecu.edu/64023</v>
      </c>
    </row>
    <row r="567" spans="1:2" x14ac:dyDescent="0.25">
      <c r="A567">
        <v>64022</v>
      </c>
      <c r="B567" s="2" t="str">
        <f>HYPERLINK("https://digital.lib.ecu.edu/64022")</f>
        <v>https://digital.lib.ecu.edu/64022</v>
      </c>
    </row>
    <row r="568" spans="1:2" x14ac:dyDescent="0.25">
      <c r="A568">
        <v>64021</v>
      </c>
      <c r="B568" s="2" t="str">
        <f>HYPERLINK("https://digital.lib.ecu.edu/64021")</f>
        <v>https://digital.lib.ecu.edu/64021</v>
      </c>
    </row>
    <row r="569" spans="1:2" x14ac:dyDescent="0.25">
      <c r="A569">
        <v>64020</v>
      </c>
      <c r="B569" s="2" t="str">
        <f>HYPERLINK("https://digital.lib.ecu.edu/64020")</f>
        <v>https://digital.lib.ecu.edu/64020</v>
      </c>
    </row>
    <row r="570" spans="1:2" x14ac:dyDescent="0.25">
      <c r="A570">
        <v>64019</v>
      </c>
      <c r="B570" s="2" t="str">
        <f>HYPERLINK("https://digital.lib.ecu.edu/64019")</f>
        <v>https://digital.lib.ecu.edu/64019</v>
      </c>
    </row>
    <row r="571" spans="1:2" x14ac:dyDescent="0.25">
      <c r="A571">
        <v>64018</v>
      </c>
      <c r="B571" s="2" t="str">
        <f>HYPERLINK("https://digital.lib.ecu.edu/64018")</f>
        <v>https://digital.lib.ecu.edu/64018</v>
      </c>
    </row>
    <row r="572" spans="1:2" x14ac:dyDescent="0.25">
      <c r="A572">
        <v>64017</v>
      </c>
      <c r="B572" s="2" t="str">
        <f>HYPERLINK("https://digital.lib.ecu.edu/64017")</f>
        <v>https://digital.lib.ecu.edu/64017</v>
      </c>
    </row>
    <row r="573" spans="1:2" x14ac:dyDescent="0.25">
      <c r="A573">
        <v>64016</v>
      </c>
      <c r="B573" s="2" t="str">
        <f>HYPERLINK("https://digital.lib.ecu.edu/64016")</f>
        <v>https://digital.lib.ecu.edu/64016</v>
      </c>
    </row>
    <row r="574" spans="1:2" x14ac:dyDescent="0.25">
      <c r="A574">
        <v>64015</v>
      </c>
      <c r="B574" s="2" t="str">
        <f>HYPERLINK("https://digital.lib.ecu.edu/64015")</f>
        <v>https://digital.lib.ecu.edu/64015</v>
      </c>
    </row>
    <row r="575" spans="1:2" x14ac:dyDescent="0.25">
      <c r="A575">
        <v>64010</v>
      </c>
      <c r="B575" s="2" t="str">
        <f>HYPERLINK("https://digital.lib.ecu.edu/64010")</f>
        <v>https://digital.lib.ecu.edu/64010</v>
      </c>
    </row>
    <row r="576" spans="1:2" x14ac:dyDescent="0.25">
      <c r="A576">
        <v>64009</v>
      </c>
      <c r="B576" s="2" t="str">
        <f>HYPERLINK("https://digital.lib.ecu.edu/64009")</f>
        <v>https://digital.lib.ecu.edu/64009</v>
      </c>
    </row>
    <row r="577" spans="1:2" x14ac:dyDescent="0.25">
      <c r="A577">
        <v>64008</v>
      </c>
      <c r="B577" s="2" t="str">
        <f>HYPERLINK("https://digital.lib.ecu.edu/64008")</f>
        <v>https://digital.lib.ecu.edu/64008</v>
      </c>
    </row>
    <row r="578" spans="1:2" x14ac:dyDescent="0.25">
      <c r="A578">
        <v>64007</v>
      </c>
      <c r="B578" s="2" t="str">
        <f>HYPERLINK("https://digital.lib.ecu.edu/64007")</f>
        <v>https://digital.lib.ecu.edu/64007</v>
      </c>
    </row>
    <row r="579" spans="1:2" x14ac:dyDescent="0.25">
      <c r="A579">
        <v>64006</v>
      </c>
      <c r="B579" s="2" t="str">
        <f>HYPERLINK("https://digital.lib.ecu.edu/64006")</f>
        <v>https://digital.lib.ecu.edu/64006</v>
      </c>
    </row>
    <row r="580" spans="1:2" x14ac:dyDescent="0.25">
      <c r="A580">
        <v>64005</v>
      </c>
      <c r="B580" s="2" t="str">
        <f>HYPERLINK("https://digital.lib.ecu.edu/64005")</f>
        <v>https://digital.lib.ecu.edu/64005</v>
      </c>
    </row>
    <row r="581" spans="1:2" x14ac:dyDescent="0.25">
      <c r="A581">
        <v>64004</v>
      </c>
      <c r="B581" s="2" t="str">
        <f>HYPERLINK("https://digital.lib.ecu.edu/64004")</f>
        <v>https://digital.lib.ecu.edu/64004</v>
      </c>
    </row>
    <row r="582" spans="1:2" x14ac:dyDescent="0.25">
      <c r="A582">
        <v>64003</v>
      </c>
      <c r="B582" s="2" t="str">
        <f>HYPERLINK("https://digital.lib.ecu.edu/64003")</f>
        <v>https://digital.lib.ecu.edu/64003</v>
      </c>
    </row>
    <row r="583" spans="1:2" x14ac:dyDescent="0.25">
      <c r="A583">
        <v>64002</v>
      </c>
      <c r="B583" s="2" t="str">
        <f>HYPERLINK("https://digital.lib.ecu.edu/64002")</f>
        <v>https://digital.lib.ecu.edu/64002</v>
      </c>
    </row>
    <row r="584" spans="1:2" x14ac:dyDescent="0.25">
      <c r="A584">
        <v>64001</v>
      </c>
      <c r="B584" s="2" t="str">
        <f>HYPERLINK("https://digital.lib.ecu.edu/64001")</f>
        <v>https://digital.lib.ecu.edu/64001</v>
      </c>
    </row>
    <row r="585" spans="1:2" x14ac:dyDescent="0.25">
      <c r="A585">
        <v>64000</v>
      </c>
      <c r="B585" s="2" t="str">
        <f>HYPERLINK("https://digital.lib.ecu.edu/64000")</f>
        <v>https://digital.lib.ecu.edu/64000</v>
      </c>
    </row>
    <row r="586" spans="1:2" x14ac:dyDescent="0.25">
      <c r="A586">
        <v>63999</v>
      </c>
      <c r="B586" s="2" t="str">
        <f>HYPERLINK("https://digital.lib.ecu.edu/63999")</f>
        <v>https://digital.lib.ecu.edu/63999</v>
      </c>
    </row>
    <row r="587" spans="1:2" x14ac:dyDescent="0.25">
      <c r="A587">
        <v>63998</v>
      </c>
      <c r="B587" s="2" t="str">
        <f>HYPERLINK("https://digital.lib.ecu.edu/63998")</f>
        <v>https://digital.lib.ecu.edu/63998</v>
      </c>
    </row>
    <row r="588" spans="1:2" x14ac:dyDescent="0.25">
      <c r="A588">
        <v>63997</v>
      </c>
      <c r="B588" s="2" t="str">
        <f>HYPERLINK("https://digital.lib.ecu.edu/63997")</f>
        <v>https://digital.lib.ecu.edu/63997</v>
      </c>
    </row>
    <row r="589" spans="1:2" x14ac:dyDescent="0.25">
      <c r="A589">
        <v>63996</v>
      </c>
      <c r="B589" s="2" t="str">
        <f>HYPERLINK("https://digital.lib.ecu.edu/63996")</f>
        <v>https://digital.lib.ecu.edu/63996</v>
      </c>
    </row>
    <row r="590" spans="1:2" x14ac:dyDescent="0.25">
      <c r="A590">
        <v>63995</v>
      </c>
      <c r="B590" s="2" t="str">
        <f>HYPERLINK("https://digital.lib.ecu.edu/63995")</f>
        <v>https://digital.lib.ecu.edu/63995</v>
      </c>
    </row>
    <row r="591" spans="1:2" x14ac:dyDescent="0.25">
      <c r="A591">
        <v>63994</v>
      </c>
      <c r="B591" s="2" t="str">
        <f>HYPERLINK("https://digital.lib.ecu.edu/63994")</f>
        <v>https://digital.lib.ecu.edu/63994</v>
      </c>
    </row>
    <row r="592" spans="1:2" x14ac:dyDescent="0.25">
      <c r="A592">
        <v>63993</v>
      </c>
      <c r="B592" s="2" t="str">
        <f>HYPERLINK("https://digital.lib.ecu.edu/63993")</f>
        <v>https://digital.lib.ecu.edu/63993</v>
      </c>
    </row>
    <row r="593" spans="1:2" x14ac:dyDescent="0.25">
      <c r="A593">
        <v>63992</v>
      </c>
      <c r="B593" s="2" t="str">
        <f>HYPERLINK("https://digital.lib.ecu.edu/63992")</f>
        <v>https://digital.lib.ecu.edu/63992</v>
      </c>
    </row>
    <row r="594" spans="1:2" x14ac:dyDescent="0.25">
      <c r="A594">
        <v>63991</v>
      </c>
      <c r="B594" s="2" t="str">
        <f>HYPERLINK("https://digital.lib.ecu.edu/63991")</f>
        <v>https://digital.lib.ecu.edu/63991</v>
      </c>
    </row>
    <row r="595" spans="1:2" x14ac:dyDescent="0.25">
      <c r="A595">
        <v>63990</v>
      </c>
      <c r="B595" s="2" t="str">
        <f>HYPERLINK("https://digital.lib.ecu.edu/63990")</f>
        <v>https://digital.lib.ecu.edu/63990</v>
      </c>
    </row>
    <row r="596" spans="1:2" x14ac:dyDescent="0.25">
      <c r="A596">
        <v>63989</v>
      </c>
      <c r="B596" s="2" t="str">
        <f>HYPERLINK("https://digital.lib.ecu.edu/63989")</f>
        <v>https://digital.lib.ecu.edu/63989</v>
      </c>
    </row>
    <row r="597" spans="1:2" x14ac:dyDescent="0.25">
      <c r="A597">
        <v>63988</v>
      </c>
      <c r="B597" s="2" t="str">
        <f>HYPERLINK("https://digital.lib.ecu.edu/63988")</f>
        <v>https://digital.lib.ecu.edu/63988</v>
      </c>
    </row>
    <row r="598" spans="1:2" x14ac:dyDescent="0.25">
      <c r="A598">
        <v>63987</v>
      </c>
      <c r="B598" s="2" t="str">
        <f>HYPERLINK("https://digital.lib.ecu.edu/63987")</f>
        <v>https://digital.lib.ecu.edu/63987</v>
      </c>
    </row>
    <row r="599" spans="1:2" x14ac:dyDescent="0.25">
      <c r="A599">
        <v>63986</v>
      </c>
      <c r="B599" s="2" t="str">
        <f>HYPERLINK("https://digital.lib.ecu.edu/63986")</f>
        <v>https://digital.lib.ecu.edu/63986</v>
      </c>
    </row>
    <row r="600" spans="1:2" x14ac:dyDescent="0.25">
      <c r="A600">
        <v>63985</v>
      </c>
      <c r="B600" s="2" t="str">
        <f>HYPERLINK("https://digital.lib.ecu.edu/63985")</f>
        <v>https://digital.lib.ecu.edu/63985</v>
      </c>
    </row>
    <row r="601" spans="1:2" x14ac:dyDescent="0.25">
      <c r="A601">
        <v>63984</v>
      </c>
      <c r="B601" s="2" t="str">
        <f>HYPERLINK("https://digital.lib.ecu.edu/63984")</f>
        <v>https://digital.lib.ecu.edu/63984</v>
      </c>
    </row>
    <row r="602" spans="1:2" x14ac:dyDescent="0.25">
      <c r="A602">
        <v>63983</v>
      </c>
      <c r="B602" s="2" t="str">
        <f>HYPERLINK("https://digital.lib.ecu.edu/63983")</f>
        <v>https://digital.lib.ecu.edu/63983</v>
      </c>
    </row>
    <row r="603" spans="1:2" x14ac:dyDescent="0.25">
      <c r="A603">
        <v>63982</v>
      </c>
      <c r="B603" s="2" t="str">
        <f>HYPERLINK("https://digital.lib.ecu.edu/63982")</f>
        <v>https://digital.lib.ecu.edu/63982</v>
      </c>
    </row>
    <row r="604" spans="1:2" x14ac:dyDescent="0.25">
      <c r="A604">
        <v>63981</v>
      </c>
      <c r="B604" s="2" t="str">
        <f>HYPERLINK("https://digital.lib.ecu.edu/63981")</f>
        <v>https://digital.lib.ecu.edu/63981</v>
      </c>
    </row>
    <row r="605" spans="1:2" x14ac:dyDescent="0.25">
      <c r="A605">
        <v>63980</v>
      </c>
      <c r="B605" s="2" t="str">
        <f>HYPERLINK("https://digital.lib.ecu.edu/63980")</f>
        <v>https://digital.lib.ecu.edu/63980</v>
      </c>
    </row>
    <row r="606" spans="1:2" x14ac:dyDescent="0.25">
      <c r="A606">
        <v>63979</v>
      </c>
      <c r="B606" s="2" t="str">
        <f>HYPERLINK("https://digital.lib.ecu.edu/63979")</f>
        <v>https://digital.lib.ecu.edu/63979</v>
      </c>
    </row>
    <row r="607" spans="1:2" x14ac:dyDescent="0.25">
      <c r="A607">
        <v>63978</v>
      </c>
      <c r="B607" s="2" t="str">
        <f>HYPERLINK("https://digital.lib.ecu.edu/63978")</f>
        <v>https://digital.lib.ecu.edu/63978</v>
      </c>
    </row>
    <row r="608" spans="1:2" x14ac:dyDescent="0.25">
      <c r="A608">
        <v>63977</v>
      </c>
      <c r="B608" s="2" t="str">
        <f>HYPERLINK("https://digital.lib.ecu.edu/63977")</f>
        <v>https://digital.lib.ecu.edu/63977</v>
      </c>
    </row>
    <row r="609" spans="1:2" x14ac:dyDescent="0.25">
      <c r="A609">
        <v>63976</v>
      </c>
      <c r="B609" s="2" t="str">
        <f>HYPERLINK("https://digital.lib.ecu.edu/63976")</f>
        <v>https://digital.lib.ecu.edu/63976</v>
      </c>
    </row>
    <row r="610" spans="1:2" x14ac:dyDescent="0.25">
      <c r="A610">
        <v>63975</v>
      </c>
      <c r="B610" s="2" t="str">
        <f>HYPERLINK("https://digital.lib.ecu.edu/63975")</f>
        <v>https://digital.lib.ecu.edu/63975</v>
      </c>
    </row>
    <row r="611" spans="1:2" x14ac:dyDescent="0.25">
      <c r="A611">
        <v>64088</v>
      </c>
      <c r="B611" s="2" t="str">
        <f>HYPERLINK("https://digital.lib.ecu.edu/64088")</f>
        <v>https://digital.lib.ecu.edu/64088</v>
      </c>
    </row>
    <row r="612" spans="1:2" x14ac:dyDescent="0.25">
      <c r="A612">
        <v>64117</v>
      </c>
      <c r="B612" s="2" t="str">
        <f>HYPERLINK("https://digital.lib.ecu.edu/64117")</f>
        <v>https://digital.lib.ecu.edu/64117</v>
      </c>
    </row>
    <row r="613" spans="1:2" x14ac:dyDescent="0.25">
      <c r="A613">
        <v>64116</v>
      </c>
      <c r="B613" s="2" t="str">
        <f>HYPERLINK("https://digital.lib.ecu.edu/64116")</f>
        <v>https://digital.lib.ecu.edu/64116</v>
      </c>
    </row>
    <row r="614" spans="1:2" x14ac:dyDescent="0.25">
      <c r="A614">
        <v>64115</v>
      </c>
      <c r="B614" s="2" t="str">
        <f>HYPERLINK("https://digital.lib.ecu.edu/64115")</f>
        <v>https://digital.lib.ecu.edu/64115</v>
      </c>
    </row>
    <row r="615" spans="1:2" x14ac:dyDescent="0.25">
      <c r="A615">
        <v>64114</v>
      </c>
      <c r="B615" s="2" t="str">
        <f>HYPERLINK("https://digital.lib.ecu.edu/64114")</f>
        <v>https://digital.lib.ecu.edu/64114</v>
      </c>
    </row>
    <row r="616" spans="1:2" x14ac:dyDescent="0.25">
      <c r="A616">
        <v>64113</v>
      </c>
      <c r="B616" s="2" t="str">
        <f>HYPERLINK("https://digital.lib.ecu.edu/64113")</f>
        <v>https://digital.lib.ecu.edu/64113</v>
      </c>
    </row>
    <row r="617" spans="1:2" x14ac:dyDescent="0.25">
      <c r="A617">
        <v>64112</v>
      </c>
      <c r="B617" s="2" t="str">
        <f>HYPERLINK("https://digital.lib.ecu.edu/64112")</f>
        <v>https://digital.lib.ecu.edu/64112</v>
      </c>
    </row>
    <row r="618" spans="1:2" x14ac:dyDescent="0.25">
      <c r="A618">
        <v>64111</v>
      </c>
      <c r="B618" s="2" t="str">
        <f>HYPERLINK("https://digital.lib.ecu.edu/64111")</f>
        <v>https://digital.lib.ecu.edu/64111</v>
      </c>
    </row>
    <row r="619" spans="1:2" x14ac:dyDescent="0.25">
      <c r="A619">
        <v>64110</v>
      </c>
      <c r="B619" s="2" t="str">
        <f>HYPERLINK("https://digital.lib.ecu.edu/64110")</f>
        <v>https://digital.lib.ecu.edu/64110</v>
      </c>
    </row>
    <row r="620" spans="1:2" x14ac:dyDescent="0.25">
      <c r="A620">
        <v>64109</v>
      </c>
      <c r="B620" s="2" t="str">
        <f>HYPERLINK("https://digital.lib.ecu.edu/64109")</f>
        <v>https://digital.lib.ecu.edu/64109</v>
      </c>
    </row>
    <row r="621" spans="1:2" x14ac:dyDescent="0.25">
      <c r="A621">
        <v>64108</v>
      </c>
      <c r="B621" s="2" t="str">
        <f>HYPERLINK("https://digital.lib.ecu.edu/64108")</f>
        <v>https://digital.lib.ecu.edu/64108</v>
      </c>
    </row>
    <row r="622" spans="1:2" x14ac:dyDescent="0.25">
      <c r="A622">
        <v>64107</v>
      </c>
      <c r="B622" s="2" t="str">
        <f>HYPERLINK("https://digital.lib.ecu.edu/64107")</f>
        <v>https://digital.lib.ecu.edu/64107</v>
      </c>
    </row>
    <row r="623" spans="1:2" x14ac:dyDescent="0.25">
      <c r="A623">
        <v>64106</v>
      </c>
      <c r="B623" s="2" t="str">
        <f>HYPERLINK("https://digital.lib.ecu.edu/64106")</f>
        <v>https://digital.lib.ecu.edu/64106</v>
      </c>
    </row>
    <row r="624" spans="1:2" x14ac:dyDescent="0.25">
      <c r="A624">
        <v>64105</v>
      </c>
      <c r="B624" s="2" t="str">
        <f>HYPERLINK("https://digital.lib.ecu.edu/64105")</f>
        <v>https://digital.lib.ecu.edu/64105</v>
      </c>
    </row>
    <row r="625" spans="1:2" x14ac:dyDescent="0.25">
      <c r="A625">
        <v>64104</v>
      </c>
      <c r="B625" s="2" t="str">
        <f>HYPERLINK("https://digital.lib.ecu.edu/64104")</f>
        <v>https://digital.lib.ecu.edu/64104</v>
      </c>
    </row>
    <row r="626" spans="1:2" x14ac:dyDescent="0.25">
      <c r="A626">
        <v>64103</v>
      </c>
      <c r="B626" s="2" t="str">
        <f>HYPERLINK("https://digital.lib.ecu.edu/64103")</f>
        <v>https://digital.lib.ecu.edu/64103</v>
      </c>
    </row>
    <row r="627" spans="1:2" x14ac:dyDescent="0.25">
      <c r="A627">
        <v>64102</v>
      </c>
      <c r="B627" s="2" t="str">
        <f>HYPERLINK("https://digital.lib.ecu.edu/64102")</f>
        <v>https://digital.lib.ecu.edu/64102</v>
      </c>
    </row>
    <row r="628" spans="1:2" x14ac:dyDescent="0.25">
      <c r="A628">
        <v>64101</v>
      </c>
      <c r="B628" s="2" t="str">
        <f>HYPERLINK("https://digital.lib.ecu.edu/64101")</f>
        <v>https://digital.lib.ecu.edu/64101</v>
      </c>
    </row>
    <row r="629" spans="1:2" x14ac:dyDescent="0.25">
      <c r="A629">
        <v>64100</v>
      </c>
      <c r="B629" s="2" t="str">
        <f>HYPERLINK("https://digital.lib.ecu.edu/64100")</f>
        <v>https://digital.lib.ecu.edu/64100</v>
      </c>
    </row>
    <row r="630" spans="1:2" x14ac:dyDescent="0.25">
      <c r="A630">
        <v>64099</v>
      </c>
      <c r="B630" s="2" t="str">
        <f>HYPERLINK("https://digital.lib.ecu.edu/64099")</f>
        <v>https://digital.lib.ecu.edu/64099</v>
      </c>
    </row>
    <row r="631" spans="1:2" x14ac:dyDescent="0.25">
      <c r="A631">
        <v>64098</v>
      </c>
      <c r="B631" s="2" t="str">
        <f>HYPERLINK("https://digital.lib.ecu.edu/64098")</f>
        <v>https://digital.lib.ecu.edu/64098</v>
      </c>
    </row>
    <row r="632" spans="1:2" x14ac:dyDescent="0.25">
      <c r="A632">
        <v>64097</v>
      </c>
      <c r="B632" s="2" t="str">
        <f>HYPERLINK("https://digital.lib.ecu.edu/64097")</f>
        <v>https://digital.lib.ecu.edu/64097</v>
      </c>
    </row>
    <row r="633" spans="1:2" x14ac:dyDescent="0.25">
      <c r="A633">
        <v>64096</v>
      </c>
      <c r="B633" s="2" t="str">
        <f>HYPERLINK("https://digital.lib.ecu.edu/64096")</f>
        <v>https://digital.lib.ecu.edu/64096</v>
      </c>
    </row>
    <row r="634" spans="1:2" x14ac:dyDescent="0.25">
      <c r="A634">
        <v>64095</v>
      </c>
      <c r="B634" s="2" t="str">
        <f>HYPERLINK("https://digital.lib.ecu.edu/64095")</f>
        <v>https://digital.lib.ecu.edu/64095</v>
      </c>
    </row>
    <row r="635" spans="1:2" x14ac:dyDescent="0.25">
      <c r="A635">
        <v>64094</v>
      </c>
      <c r="B635" s="2" t="str">
        <f>HYPERLINK("https://digital.lib.ecu.edu/64094")</f>
        <v>https://digital.lib.ecu.edu/64094</v>
      </c>
    </row>
    <row r="636" spans="1:2" x14ac:dyDescent="0.25">
      <c r="A636">
        <v>64093</v>
      </c>
      <c r="B636" s="2" t="str">
        <f>HYPERLINK("https://digital.lib.ecu.edu/64093")</f>
        <v>https://digital.lib.ecu.edu/64093</v>
      </c>
    </row>
    <row r="637" spans="1:2" x14ac:dyDescent="0.25">
      <c r="A637">
        <v>64092</v>
      </c>
      <c r="B637" s="2" t="str">
        <f>HYPERLINK("https://digital.lib.ecu.edu/64092")</f>
        <v>https://digital.lib.ecu.edu/64092</v>
      </c>
    </row>
    <row r="638" spans="1:2" x14ac:dyDescent="0.25">
      <c r="A638">
        <v>64091</v>
      </c>
      <c r="B638" s="2" t="str">
        <f>HYPERLINK("https://digital.lib.ecu.edu/64091")</f>
        <v>https://digital.lib.ecu.edu/64091</v>
      </c>
    </row>
    <row r="639" spans="1:2" x14ac:dyDescent="0.25">
      <c r="A639">
        <v>64090</v>
      </c>
      <c r="B639" s="2" t="str">
        <f>HYPERLINK("https://digital.lib.ecu.edu/64090")</f>
        <v>https://digital.lib.ecu.edu/64090</v>
      </c>
    </row>
    <row r="640" spans="1:2" x14ac:dyDescent="0.25">
      <c r="A640">
        <v>64089</v>
      </c>
      <c r="B640" s="2" t="str">
        <f>HYPERLINK("https://digital.lib.ecu.edu/64089")</f>
        <v>https://digital.lib.ecu.edu/64089</v>
      </c>
    </row>
    <row r="641" spans="1:2" x14ac:dyDescent="0.25">
      <c r="A641">
        <v>64087</v>
      </c>
      <c r="B641" s="2" t="str">
        <f>HYPERLINK("https://digital.lib.ecu.edu/64087")</f>
        <v>https://digital.lib.ecu.edu/64087</v>
      </c>
    </row>
    <row r="642" spans="1:2" x14ac:dyDescent="0.25">
      <c r="A642">
        <v>64086</v>
      </c>
      <c r="B642" s="2" t="str">
        <f>HYPERLINK("https://digital.lib.ecu.edu/64086")</f>
        <v>https://digital.lib.ecu.edu/64086</v>
      </c>
    </row>
    <row r="643" spans="1:2" x14ac:dyDescent="0.25">
      <c r="A643">
        <v>64085</v>
      </c>
      <c r="B643" s="2" t="str">
        <f>HYPERLINK("https://digital.lib.ecu.edu/64085")</f>
        <v>https://digital.lib.ecu.edu/64085</v>
      </c>
    </row>
    <row r="644" spans="1:2" x14ac:dyDescent="0.25">
      <c r="A644">
        <v>64082</v>
      </c>
      <c r="B644" s="2" t="str">
        <f>HYPERLINK("https://digital.lib.ecu.edu/64082")</f>
        <v>https://digital.lib.ecu.edu/64082</v>
      </c>
    </row>
    <row r="645" spans="1:2" x14ac:dyDescent="0.25">
      <c r="A645">
        <v>64081</v>
      </c>
      <c r="B645" s="2" t="str">
        <f>HYPERLINK("https://digital.lib.ecu.edu/64081")</f>
        <v>https://digital.lib.ecu.edu/64081</v>
      </c>
    </row>
    <row r="646" spans="1:2" x14ac:dyDescent="0.25">
      <c r="A646">
        <v>64080</v>
      </c>
      <c r="B646" s="2" t="str">
        <f>HYPERLINK("https://digital.lib.ecu.edu/64080")</f>
        <v>https://digital.lib.ecu.edu/64080</v>
      </c>
    </row>
    <row r="647" spans="1:2" x14ac:dyDescent="0.25">
      <c r="A647">
        <v>64079</v>
      </c>
      <c r="B647" s="2" t="str">
        <f>HYPERLINK("https://digital.lib.ecu.edu/64079")</f>
        <v>https://digital.lib.ecu.edu/64079</v>
      </c>
    </row>
    <row r="648" spans="1:2" x14ac:dyDescent="0.25">
      <c r="A648">
        <v>64078</v>
      </c>
      <c r="B648" s="2" t="str">
        <f>HYPERLINK("https://digital.lib.ecu.edu/64078")</f>
        <v>https://digital.lib.ecu.edu/64078</v>
      </c>
    </row>
    <row r="649" spans="1:2" x14ac:dyDescent="0.25">
      <c r="A649">
        <v>64077</v>
      </c>
      <c r="B649" s="2" t="str">
        <f>HYPERLINK("https://digital.lib.ecu.edu/64077")</f>
        <v>https://digital.lib.ecu.edu/64077</v>
      </c>
    </row>
    <row r="650" spans="1:2" x14ac:dyDescent="0.25">
      <c r="A650">
        <v>64076</v>
      </c>
      <c r="B650" s="2" t="str">
        <f>HYPERLINK("https://digital.lib.ecu.edu/64076")</f>
        <v>https://digital.lib.ecu.edu/64076</v>
      </c>
    </row>
    <row r="651" spans="1:2" x14ac:dyDescent="0.25">
      <c r="A651">
        <v>64075</v>
      </c>
      <c r="B651" s="2" t="str">
        <f>HYPERLINK("https://digital.lib.ecu.edu/64075")</f>
        <v>https://digital.lib.ecu.edu/64075</v>
      </c>
    </row>
    <row r="652" spans="1:2" x14ac:dyDescent="0.25">
      <c r="A652">
        <v>64074</v>
      </c>
      <c r="B652" s="2" t="str">
        <f>HYPERLINK("https://digital.lib.ecu.edu/64074")</f>
        <v>https://digital.lib.ecu.edu/64074</v>
      </c>
    </row>
    <row r="653" spans="1:2" x14ac:dyDescent="0.25">
      <c r="A653">
        <v>64073</v>
      </c>
      <c r="B653" s="2" t="str">
        <f>HYPERLINK("https://digital.lib.ecu.edu/64073")</f>
        <v>https://digital.lib.ecu.edu/64073</v>
      </c>
    </row>
    <row r="654" spans="1:2" x14ac:dyDescent="0.25">
      <c r="A654">
        <v>64072</v>
      </c>
      <c r="B654" s="2" t="str">
        <f>HYPERLINK("https://digital.lib.ecu.edu/64072")</f>
        <v>https://digital.lib.ecu.edu/64072</v>
      </c>
    </row>
    <row r="655" spans="1:2" x14ac:dyDescent="0.25">
      <c r="A655">
        <v>64071</v>
      </c>
      <c r="B655" s="2" t="str">
        <f>HYPERLINK("https://digital.lib.ecu.edu/64071")</f>
        <v>https://digital.lib.ecu.edu/64071</v>
      </c>
    </row>
    <row r="656" spans="1:2" x14ac:dyDescent="0.25">
      <c r="A656">
        <v>64070</v>
      </c>
      <c r="B656" s="2" t="str">
        <f>HYPERLINK("https://digital.lib.ecu.edu/64070")</f>
        <v>https://digital.lib.ecu.edu/64070</v>
      </c>
    </row>
    <row r="657" spans="1:2" x14ac:dyDescent="0.25">
      <c r="A657">
        <v>64069</v>
      </c>
      <c r="B657" s="2" t="str">
        <f>HYPERLINK("https://digital.lib.ecu.edu/64069")</f>
        <v>https://digital.lib.ecu.edu/64069</v>
      </c>
    </row>
    <row r="658" spans="1:2" x14ac:dyDescent="0.25">
      <c r="A658">
        <v>64068</v>
      </c>
      <c r="B658" s="2" t="str">
        <f>HYPERLINK("https://digital.lib.ecu.edu/64068")</f>
        <v>https://digital.lib.ecu.edu/64068</v>
      </c>
    </row>
    <row r="659" spans="1:2" x14ac:dyDescent="0.25">
      <c r="A659">
        <v>64067</v>
      </c>
      <c r="B659" s="2" t="str">
        <f>HYPERLINK("https://digital.lib.ecu.edu/64067")</f>
        <v>https://digital.lib.ecu.edu/64067</v>
      </c>
    </row>
    <row r="660" spans="1:2" x14ac:dyDescent="0.25">
      <c r="A660">
        <v>64066</v>
      </c>
      <c r="B660" s="2" t="str">
        <f>HYPERLINK("https://digital.lib.ecu.edu/64066")</f>
        <v>https://digital.lib.ecu.edu/64066</v>
      </c>
    </row>
    <row r="661" spans="1:2" x14ac:dyDescent="0.25">
      <c r="A661">
        <v>64065</v>
      </c>
      <c r="B661" s="2" t="str">
        <f>HYPERLINK("https://digital.lib.ecu.edu/64065")</f>
        <v>https://digital.lib.ecu.edu/64065</v>
      </c>
    </row>
    <row r="662" spans="1:2" x14ac:dyDescent="0.25">
      <c r="A662">
        <v>64064</v>
      </c>
      <c r="B662" s="2" t="str">
        <f>HYPERLINK("https://digital.lib.ecu.edu/64064")</f>
        <v>https://digital.lib.ecu.edu/64064</v>
      </c>
    </row>
    <row r="663" spans="1:2" x14ac:dyDescent="0.25">
      <c r="A663">
        <v>64063</v>
      </c>
      <c r="B663" s="2" t="str">
        <f>HYPERLINK("https://digital.lib.ecu.edu/64063")</f>
        <v>https://digital.lib.ecu.edu/64063</v>
      </c>
    </row>
    <row r="664" spans="1:2" x14ac:dyDescent="0.25">
      <c r="A664">
        <v>64062</v>
      </c>
      <c r="B664" s="2" t="str">
        <f>HYPERLINK("https://digital.lib.ecu.edu/64062")</f>
        <v>https://digital.lib.ecu.edu/64062</v>
      </c>
    </row>
    <row r="665" spans="1:2" x14ac:dyDescent="0.25">
      <c r="A665">
        <v>64061</v>
      </c>
      <c r="B665" s="2" t="str">
        <f>HYPERLINK("https://digital.lib.ecu.edu/64061")</f>
        <v>https://digital.lib.ecu.edu/64061</v>
      </c>
    </row>
    <row r="666" spans="1:2" x14ac:dyDescent="0.25">
      <c r="A666">
        <v>64060</v>
      </c>
      <c r="B666" s="2" t="str">
        <f>HYPERLINK("https://digital.lib.ecu.edu/64060")</f>
        <v>https://digital.lib.ecu.edu/64060</v>
      </c>
    </row>
    <row r="667" spans="1:2" x14ac:dyDescent="0.25">
      <c r="A667">
        <v>64059</v>
      </c>
      <c r="B667" s="2" t="str">
        <f>HYPERLINK("https://digital.lib.ecu.edu/64059")</f>
        <v>https://digital.lib.ecu.edu/64059</v>
      </c>
    </row>
    <row r="668" spans="1:2" x14ac:dyDescent="0.25">
      <c r="A668">
        <v>64058</v>
      </c>
      <c r="B668" s="2" t="str">
        <f>HYPERLINK("https://digital.lib.ecu.edu/64058")</f>
        <v>https://digital.lib.ecu.edu/64058</v>
      </c>
    </row>
    <row r="669" spans="1:2" x14ac:dyDescent="0.25">
      <c r="A669">
        <v>64057</v>
      </c>
      <c r="B669" s="2" t="str">
        <f>HYPERLINK("https://digital.lib.ecu.edu/64057")</f>
        <v>https://digital.lib.ecu.edu/64057</v>
      </c>
    </row>
    <row r="670" spans="1:2" x14ac:dyDescent="0.25">
      <c r="A670">
        <v>64056</v>
      </c>
      <c r="B670" s="2" t="str">
        <f>HYPERLINK("https://digital.lib.ecu.edu/64056")</f>
        <v>https://digital.lib.ecu.edu/64056</v>
      </c>
    </row>
    <row r="671" spans="1:2" x14ac:dyDescent="0.25">
      <c r="A671">
        <v>64055</v>
      </c>
      <c r="B671" s="2" t="str">
        <f>HYPERLINK("https://digital.lib.ecu.edu/64055")</f>
        <v>https://digital.lib.ecu.edu/64055</v>
      </c>
    </row>
    <row r="672" spans="1:2" x14ac:dyDescent="0.25">
      <c r="A672">
        <v>64054</v>
      </c>
      <c r="B672" s="2" t="str">
        <f>HYPERLINK("https://digital.lib.ecu.edu/64054")</f>
        <v>https://digital.lib.ecu.edu/64054</v>
      </c>
    </row>
    <row r="673" spans="1:2" x14ac:dyDescent="0.25">
      <c r="A673">
        <v>64053</v>
      </c>
      <c r="B673" s="2" t="str">
        <f>HYPERLINK("https://digital.lib.ecu.edu/64053")</f>
        <v>https://digital.lib.ecu.edu/64053</v>
      </c>
    </row>
    <row r="674" spans="1:2" x14ac:dyDescent="0.25">
      <c r="A674">
        <v>64202</v>
      </c>
      <c r="B674" s="2" t="str">
        <f>HYPERLINK("https://digital.lib.ecu.edu/64202")</f>
        <v>https://digital.lib.ecu.edu/64202</v>
      </c>
    </row>
    <row r="675" spans="1:2" x14ac:dyDescent="0.25">
      <c r="A675">
        <v>64052</v>
      </c>
      <c r="B675" s="2" t="str">
        <f>HYPERLINK("https://digital.lib.ecu.edu/64052")</f>
        <v>https://digital.lib.ecu.edu/64052</v>
      </c>
    </row>
    <row r="676" spans="1:2" x14ac:dyDescent="0.25">
      <c r="A676">
        <v>64051</v>
      </c>
      <c r="B676" s="2" t="str">
        <f>HYPERLINK("https://digital.lib.ecu.edu/64051")</f>
        <v>https://digital.lib.ecu.edu/64051</v>
      </c>
    </row>
    <row r="677" spans="1:2" x14ac:dyDescent="0.25">
      <c r="A677">
        <v>64050</v>
      </c>
      <c r="B677" s="2" t="str">
        <f>HYPERLINK("https://digital.lib.ecu.edu/64050")</f>
        <v>https://digital.lib.ecu.edu/64050</v>
      </c>
    </row>
    <row r="678" spans="1:2" x14ac:dyDescent="0.25">
      <c r="A678">
        <v>64049</v>
      </c>
      <c r="B678" s="2" t="str">
        <f>HYPERLINK("https://digital.lib.ecu.edu/64049")</f>
        <v>https://digital.lib.ecu.edu/64049</v>
      </c>
    </row>
    <row r="679" spans="1:2" x14ac:dyDescent="0.25">
      <c r="A679">
        <v>64048</v>
      </c>
      <c r="B679" s="2" t="str">
        <f>HYPERLINK("https://digital.lib.ecu.edu/64048")</f>
        <v>https://digital.lib.ecu.edu/64048</v>
      </c>
    </row>
    <row r="680" spans="1:2" x14ac:dyDescent="0.25">
      <c r="A680">
        <v>64047</v>
      </c>
      <c r="B680" s="2" t="str">
        <f>HYPERLINK("https://digital.lib.ecu.edu/64047")</f>
        <v>https://digital.lib.ecu.edu/64047</v>
      </c>
    </row>
    <row r="681" spans="1:2" x14ac:dyDescent="0.25">
      <c r="A681">
        <v>64046</v>
      </c>
      <c r="B681" s="2" t="str">
        <f>HYPERLINK("https://digital.lib.ecu.edu/64046")</f>
        <v>https://digital.lib.ecu.edu/64046</v>
      </c>
    </row>
    <row r="682" spans="1:2" x14ac:dyDescent="0.25">
      <c r="A682">
        <v>64045</v>
      </c>
      <c r="B682" s="2" t="str">
        <f>HYPERLINK("https://digital.lib.ecu.edu/64045")</f>
        <v>https://digital.lib.ecu.edu/64045</v>
      </c>
    </row>
    <row r="683" spans="1:2" x14ac:dyDescent="0.25">
      <c r="A683">
        <v>64044</v>
      </c>
      <c r="B683" s="2" t="str">
        <f>HYPERLINK("https://digital.lib.ecu.edu/64044")</f>
        <v>https://digital.lib.ecu.edu/64044</v>
      </c>
    </row>
    <row r="684" spans="1:2" x14ac:dyDescent="0.25">
      <c r="A684">
        <v>64167</v>
      </c>
      <c r="B684" s="2" t="str">
        <f>HYPERLINK("https://digital.lib.ecu.edu/64167")</f>
        <v>https://digital.lib.ecu.edu/64167</v>
      </c>
    </row>
    <row r="685" spans="1:2" x14ac:dyDescent="0.25">
      <c r="A685">
        <v>64164</v>
      </c>
      <c r="B685" s="2" t="str">
        <f>HYPERLINK("https://digital.lib.ecu.edu/64164")</f>
        <v>https://digital.lib.ecu.edu/64164</v>
      </c>
    </row>
    <row r="686" spans="1:2" x14ac:dyDescent="0.25">
      <c r="A686">
        <v>64166</v>
      </c>
      <c r="B686" s="2" t="str">
        <f>HYPERLINK("https://digital.lib.ecu.edu/64166")</f>
        <v>https://digital.lib.ecu.edu/64166</v>
      </c>
    </row>
    <row r="687" spans="1:2" x14ac:dyDescent="0.25">
      <c r="A687">
        <v>64165</v>
      </c>
      <c r="B687" s="2" t="str">
        <f>HYPERLINK("https://digital.lib.ecu.edu/64165")</f>
        <v>https://digital.lib.ecu.edu/64165</v>
      </c>
    </row>
    <row r="688" spans="1:2" x14ac:dyDescent="0.25">
      <c r="A688">
        <v>64118</v>
      </c>
      <c r="B688" s="2" t="str">
        <f>HYPERLINK("https://digital.lib.ecu.edu/64118")</f>
        <v>https://digital.lib.ecu.edu/64118</v>
      </c>
    </row>
    <row r="689" spans="1:2" x14ac:dyDescent="0.25">
      <c r="A689">
        <v>64163</v>
      </c>
      <c r="B689" s="2" t="str">
        <f>HYPERLINK("https://digital.lib.ecu.edu/64163")</f>
        <v>https://digital.lib.ecu.edu/64163</v>
      </c>
    </row>
    <row r="690" spans="1:2" x14ac:dyDescent="0.25">
      <c r="A690">
        <v>64162</v>
      </c>
      <c r="B690" s="2" t="str">
        <f>HYPERLINK("https://digital.lib.ecu.edu/64162")</f>
        <v>https://digital.lib.ecu.edu/64162</v>
      </c>
    </row>
    <row r="691" spans="1:2" x14ac:dyDescent="0.25">
      <c r="A691">
        <v>64161</v>
      </c>
      <c r="B691" s="2" t="str">
        <f>HYPERLINK("https://digital.lib.ecu.edu/64161")</f>
        <v>https://digital.lib.ecu.edu/64161</v>
      </c>
    </row>
    <row r="692" spans="1:2" x14ac:dyDescent="0.25">
      <c r="A692">
        <v>64160</v>
      </c>
      <c r="B692" s="2" t="str">
        <f>HYPERLINK("https://digital.lib.ecu.edu/64160")</f>
        <v>https://digital.lib.ecu.edu/64160</v>
      </c>
    </row>
    <row r="693" spans="1:2" x14ac:dyDescent="0.25">
      <c r="A693">
        <v>64159</v>
      </c>
      <c r="B693" s="2" t="str">
        <f>HYPERLINK("https://digital.lib.ecu.edu/64159")</f>
        <v>https://digital.lib.ecu.edu/64159</v>
      </c>
    </row>
    <row r="694" spans="1:2" x14ac:dyDescent="0.25">
      <c r="A694">
        <v>64158</v>
      </c>
      <c r="B694" s="2" t="str">
        <f>HYPERLINK("https://digital.lib.ecu.edu/64158")</f>
        <v>https://digital.lib.ecu.edu/64158</v>
      </c>
    </row>
    <row r="695" spans="1:2" x14ac:dyDescent="0.25">
      <c r="A695">
        <v>64157</v>
      </c>
      <c r="B695" s="2" t="str">
        <f>HYPERLINK("https://digital.lib.ecu.edu/64157")</f>
        <v>https://digital.lib.ecu.edu/64157</v>
      </c>
    </row>
    <row r="696" spans="1:2" x14ac:dyDescent="0.25">
      <c r="A696">
        <v>64156</v>
      </c>
      <c r="B696" s="2" t="str">
        <f>HYPERLINK("https://digital.lib.ecu.edu/64156")</f>
        <v>https://digital.lib.ecu.edu/64156</v>
      </c>
    </row>
    <row r="697" spans="1:2" x14ac:dyDescent="0.25">
      <c r="A697">
        <v>64155</v>
      </c>
      <c r="B697" s="2" t="str">
        <f>HYPERLINK("https://digital.lib.ecu.edu/64155")</f>
        <v>https://digital.lib.ecu.edu/64155</v>
      </c>
    </row>
    <row r="698" spans="1:2" x14ac:dyDescent="0.25">
      <c r="A698">
        <v>64154</v>
      </c>
      <c r="B698" s="2" t="str">
        <f>HYPERLINK("https://digital.lib.ecu.edu/64154")</f>
        <v>https://digital.lib.ecu.edu/64154</v>
      </c>
    </row>
    <row r="699" spans="1:2" x14ac:dyDescent="0.25">
      <c r="A699">
        <v>64153</v>
      </c>
      <c r="B699" s="2" t="str">
        <f>HYPERLINK("https://digital.lib.ecu.edu/64153")</f>
        <v>https://digital.lib.ecu.edu/64153</v>
      </c>
    </row>
    <row r="700" spans="1:2" x14ac:dyDescent="0.25">
      <c r="A700">
        <v>64152</v>
      </c>
      <c r="B700" s="2" t="str">
        <f>HYPERLINK("https://digital.lib.ecu.edu/64152")</f>
        <v>https://digital.lib.ecu.edu/64152</v>
      </c>
    </row>
    <row r="701" spans="1:2" x14ac:dyDescent="0.25">
      <c r="A701">
        <v>64151</v>
      </c>
      <c r="B701" s="2" t="str">
        <f>HYPERLINK("https://digital.lib.ecu.edu/64151")</f>
        <v>https://digital.lib.ecu.edu/64151</v>
      </c>
    </row>
    <row r="702" spans="1:2" x14ac:dyDescent="0.25">
      <c r="A702">
        <v>64150</v>
      </c>
      <c r="B702" s="2" t="str">
        <f>HYPERLINK("https://digital.lib.ecu.edu/64150")</f>
        <v>https://digital.lib.ecu.edu/64150</v>
      </c>
    </row>
    <row r="703" spans="1:2" x14ac:dyDescent="0.25">
      <c r="A703">
        <v>64149</v>
      </c>
      <c r="B703" s="2" t="str">
        <f>HYPERLINK("https://digital.lib.ecu.edu/64149")</f>
        <v>https://digital.lib.ecu.edu/64149</v>
      </c>
    </row>
    <row r="704" spans="1:2" x14ac:dyDescent="0.25">
      <c r="A704">
        <v>64148</v>
      </c>
      <c r="B704" s="2" t="str">
        <f>HYPERLINK("https://digital.lib.ecu.edu/64148")</f>
        <v>https://digital.lib.ecu.edu/64148</v>
      </c>
    </row>
    <row r="705" spans="1:2" x14ac:dyDescent="0.25">
      <c r="A705">
        <v>64147</v>
      </c>
      <c r="B705" s="2" t="str">
        <f>HYPERLINK("https://digital.lib.ecu.edu/64147")</f>
        <v>https://digital.lib.ecu.edu/64147</v>
      </c>
    </row>
    <row r="706" spans="1:2" x14ac:dyDescent="0.25">
      <c r="A706">
        <v>64145</v>
      </c>
      <c r="B706" s="2" t="str">
        <f>HYPERLINK("https://digital.lib.ecu.edu/64145")</f>
        <v>https://digital.lib.ecu.edu/64145</v>
      </c>
    </row>
    <row r="707" spans="1:2" x14ac:dyDescent="0.25">
      <c r="A707">
        <v>64144</v>
      </c>
      <c r="B707" s="2" t="str">
        <f>HYPERLINK("https://digital.lib.ecu.edu/64144")</f>
        <v>https://digital.lib.ecu.edu/64144</v>
      </c>
    </row>
    <row r="708" spans="1:2" x14ac:dyDescent="0.25">
      <c r="A708">
        <v>64143</v>
      </c>
      <c r="B708" s="2" t="str">
        <f>HYPERLINK("https://digital.lib.ecu.edu/64143")</f>
        <v>https://digital.lib.ecu.edu/64143</v>
      </c>
    </row>
    <row r="709" spans="1:2" x14ac:dyDescent="0.25">
      <c r="A709">
        <v>64142</v>
      </c>
      <c r="B709" s="2" t="str">
        <f>HYPERLINK("https://digital.lib.ecu.edu/64142")</f>
        <v>https://digital.lib.ecu.edu/64142</v>
      </c>
    </row>
    <row r="710" spans="1:2" x14ac:dyDescent="0.25">
      <c r="A710">
        <v>64141</v>
      </c>
      <c r="B710" s="2" t="str">
        <f>HYPERLINK("https://digital.lib.ecu.edu/64141")</f>
        <v>https://digital.lib.ecu.edu/64141</v>
      </c>
    </row>
    <row r="711" spans="1:2" x14ac:dyDescent="0.25">
      <c r="A711">
        <v>64140</v>
      </c>
      <c r="B711" s="2" t="str">
        <f>HYPERLINK("https://digital.lib.ecu.edu/64140")</f>
        <v>https://digital.lib.ecu.edu/64140</v>
      </c>
    </row>
    <row r="712" spans="1:2" x14ac:dyDescent="0.25">
      <c r="A712">
        <v>64139</v>
      </c>
      <c r="B712" s="2" t="str">
        <f>HYPERLINK("https://digital.lib.ecu.edu/64139")</f>
        <v>https://digital.lib.ecu.edu/64139</v>
      </c>
    </row>
    <row r="713" spans="1:2" x14ac:dyDescent="0.25">
      <c r="A713">
        <v>64138</v>
      </c>
      <c r="B713" s="2" t="str">
        <f>HYPERLINK("https://digital.lib.ecu.edu/64138")</f>
        <v>https://digital.lib.ecu.edu/64138</v>
      </c>
    </row>
    <row r="714" spans="1:2" x14ac:dyDescent="0.25">
      <c r="A714">
        <v>64137</v>
      </c>
      <c r="B714" s="2" t="str">
        <f>HYPERLINK("https://digital.lib.ecu.edu/64137")</f>
        <v>https://digital.lib.ecu.edu/64137</v>
      </c>
    </row>
    <row r="715" spans="1:2" x14ac:dyDescent="0.25">
      <c r="A715">
        <v>64136</v>
      </c>
      <c r="B715" s="2" t="str">
        <f>HYPERLINK("https://digital.lib.ecu.edu/64136")</f>
        <v>https://digital.lib.ecu.edu/64136</v>
      </c>
    </row>
    <row r="716" spans="1:2" x14ac:dyDescent="0.25">
      <c r="A716">
        <v>64135</v>
      </c>
      <c r="B716" s="2" t="str">
        <f>HYPERLINK("https://digital.lib.ecu.edu/64135")</f>
        <v>https://digital.lib.ecu.edu/64135</v>
      </c>
    </row>
    <row r="717" spans="1:2" x14ac:dyDescent="0.25">
      <c r="A717">
        <v>64134</v>
      </c>
      <c r="B717" s="2" t="str">
        <f>HYPERLINK("https://digital.lib.ecu.edu/64134")</f>
        <v>https://digital.lib.ecu.edu/64134</v>
      </c>
    </row>
    <row r="718" spans="1:2" x14ac:dyDescent="0.25">
      <c r="A718">
        <v>64133</v>
      </c>
      <c r="B718" s="2" t="str">
        <f>HYPERLINK("https://digital.lib.ecu.edu/64133")</f>
        <v>https://digital.lib.ecu.edu/64133</v>
      </c>
    </row>
    <row r="719" spans="1:2" x14ac:dyDescent="0.25">
      <c r="A719">
        <v>64132</v>
      </c>
      <c r="B719" s="2" t="str">
        <f>HYPERLINK("https://digital.lib.ecu.edu/64132")</f>
        <v>https://digital.lib.ecu.edu/64132</v>
      </c>
    </row>
    <row r="720" spans="1:2" x14ac:dyDescent="0.25">
      <c r="A720">
        <v>64131</v>
      </c>
      <c r="B720" s="2" t="str">
        <f>HYPERLINK("https://digital.lib.ecu.edu/64131")</f>
        <v>https://digital.lib.ecu.edu/64131</v>
      </c>
    </row>
    <row r="721" spans="1:2" x14ac:dyDescent="0.25">
      <c r="A721">
        <v>64130</v>
      </c>
      <c r="B721" s="2" t="str">
        <f>HYPERLINK("https://digital.lib.ecu.edu/64130")</f>
        <v>https://digital.lib.ecu.edu/64130</v>
      </c>
    </row>
    <row r="722" spans="1:2" x14ac:dyDescent="0.25">
      <c r="A722">
        <v>64129</v>
      </c>
      <c r="B722" s="2" t="str">
        <f>HYPERLINK("https://digital.lib.ecu.edu/64129")</f>
        <v>https://digital.lib.ecu.edu/64129</v>
      </c>
    </row>
    <row r="723" spans="1:2" x14ac:dyDescent="0.25">
      <c r="A723">
        <v>64128</v>
      </c>
      <c r="B723" s="2" t="str">
        <f>HYPERLINK("https://digital.lib.ecu.edu/64128")</f>
        <v>https://digital.lib.ecu.edu/64128</v>
      </c>
    </row>
    <row r="724" spans="1:2" x14ac:dyDescent="0.25">
      <c r="A724">
        <v>64127</v>
      </c>
      <c r="B724" s="2" t="str">
        <f>HYPERLINK("https://digital.lib.ecu.edu/64127")</f>
        <v>https://digital.lib.ecu.edu/64127</v>
      </c>
    </row>
    <row r="725" spans="1:2" x14ac:dyDescent="0.25">
      <c r="A725">
        <v>64126</v>
      </c>
      <c r="B725" s="2" t="str">
        <f>HYPERLINK("https://digital.lib.ecu.edu/64126")</f>
        <v>https://digital.lib.ecu.edu/64126</v>
      </c>
    </row>
    <row r="726" spans="1:2" x14ac:dyDescent="0.25">
      <c r="A726">
        <v>64125</v>
      </c>
      <c r="B726" s="2" t="str">
        <f>HYPERLINK("https://digital.lib.ecu.edu/64125")</f>
        <v>https://digital.lib.ecu.edu/64125</v>
      </c>
    </row>
    <row r="727" spans="1:2" x14ac:dyDescent="0.25">
      <c r="A727">
        <v>64124</v>
      </c>
      <c r="B727" s="2" t="str">
        <f>HYPERLINK("https://digital.lib.ecu.edu/64124")</f>
        <v>https://digital.lib.ecu.edu/64124</v>
      </c>
    </row>
    <row r="728" spans="1:2" x14ac:dyDescent="0.25">
      <c r="A728">
        <v>64123</v>
      </c>
      <c r="B728" s="2" t="str">
        <f>HYPERLINK("https://digital.lib.ecu.edu/64123")</f>
        <v>https://digital.lib.ecu.edu/64123</v>
      </c>
    </row>
    <row r="729" spans="1:2" x14ac:dyDescent="0.25">
      <c r="A729">
        <v>64122</v>
      </c>
      <c r="B729" s="2" t="str">
        <f>HYPERLINK("https://digital.lib.ecu.edu/64122")</f>
        <v>https://digital.lib.ecu.edu/64122</v>
      </c>
    </row>
    <row r="730" spans="1:2" x14ac:dyDescent="0.25">
      <c r="A730">
        <v>64121</v>
      </c>
      <c r="B730" s="2" t="str">
        <f>HYPERLINK("https://digital.lib.ecu.edu/64121")</f>
        <v>https://digital.lib.ecu.edu/64121</v>
      </c>
    </row>
    <row r="731" spans="1:2" x14ac:dyDescent="0.25">
      <c r="A731">
        <v>64120</v>
      </c>
      <c r="B731" s="2" t="str">
        <f>HYPERLINK("https://digital.lib.ecu.edu/64120")</f>
        <v>https://digital.lib.ecu.edu/64120</v>
      </c>
    </row>
    <row r="732" spans="1:2" x14ac:dyDescent="0.25">
      <c r="A732">
        <v>64119</v>
      </c>
      <c r="B732" s="2" t="str">
        <f>HYPERLINK("https://digital.lib.ecu.edu/64119")</f>
        <v>https://digital.lib.ecu.edu/64119</v>
      </c>
    </row>
    <row r="733" spans="1:2" x14ac:dyDescent="0.25">
      <c r="A733">
        <v>64201</v>
      </c>
      <c r="B733" s="2" t="str">
        <f>HYPERLINK("https://digital.lib.ecu.edu/64201")</f>
        <v>https://digital.lib.ecu.edu/64201</v>
      </c>
    </row>
    <row r="734" spans="1:2" x14ac:dyDescent="0.25">
      <c r="A734">
        <v>64200</v>
      </c>
      <c r="B734" s="2" t="str">
        <f>HYPERLINK("https://digital.lib.ecu.edu/64200")</f>
        <v>https://digital.lib.ecu.edu/64200</v>
      </c>
    </row>
    <row r="735" spans="1:2" x14ac:dyDescent="0.25">
      <c r="A735">
        <v>64199</v>
      </c>
      <c r="B735" s="2" t="str">
        <f>HYPERLINK("https://digital.lib.ecu.edu/64199")</f>
        <v>https://digital.lib.ecu.edu/64199</v>
      </c>
    </row>
    <row r="736" spans="1:2" x14ac:dyDescent="0.25">
      <c r="A736">
        <v>64198</v>
      </c>
      <c r="B736" s="2" t="str">
        <f>HYPERLINK("https://digital.lib.ecu.edu/64198")</f>
        <v>https://digital.lib.ecu.edu/64198</v>
      </c>
    </row>
    <row r="737" spans="1:2" x14ac:dyDescent="0.25">
      <c r="A737">
        <v>64197</v>
      </c>
      <c r="B737" s="2" t="str">
        <f>HYPERLINK("https://digital.lib.ecu.edu/64197")</f>
        <v>https://digital.lib.ecu.edu/64197</v>
      </c>
    </row>
    <row r="738" spans="1:2" x14ac:dyDescent="0.25">
      <c r="A738">
        <v>64196</v>
      </c>
      <c r="B738" s="2" t="str">
        <f>HYPERLINK("https://digital.lib.ecu.edu/64196")</f>
        <v>https://digital.lib.ecu.edu/64196</v>
      </c>
    </row>
    <row r="739" spans="1:2" x14ac:dyDescent="0.25">
      <c r="A739">
        <v>64195</v>
      </c>
      <c r="B739" s="2" t="str">
        <f>HYPERLINK("https://digital.lib.ecu.edu/64195")</f>
        <v>https://digital.lib.ecu.edu/64195</v>
      </c>
    </row>
    <row r="740" spans="1:2" x14ac:dyDescent="0.25">
      <c r="A740">
        <v>64194</v>
      </c>
      <c r="B740" s="2" t="str">
        <f>HYPERLINK("https://digital.lib.ecu.edu/64194")</f>
        <v>https://digital.lib.ecu.edu/64194</v>
      </c>
    </row>
    <row r="741" spans="1:2" x14ac:dyDescent="0.25">
      <c r="A741">
        <v>64193</v>
      </c>
      <c r="B741" s="2" t="str">
        <f>HYPERLINK("https://digital.lib.ecu.edu/64193")</f>
        <v>https://digital.lib.ecu.edu/64193</v>
      </c>
    </row>
    <row r="742" spans="1:2" x14ac:dyDescent="0.25">
      <c r="A742">
        <v>64192</v>
      </c>
      <c r="B742" s="2" t="str">
        <f>HYPERLINK("https://digital.lib.ecu.edu/64192")</f>
        <v>https://digital.lib.ecu.edu/64192</v>
      </c>
    </row>
    <row r="743" spans="1:2" x14ac:dyDescent="0.25">
      <c r="A743">
        <v>64191</v>
      </c>
      <c r="B743" s="2" t="str">
        <f>HYPERLINK("https://digital.lib.ecu.edu/64191")</f>
        <v>https://digital.lib.ecu.edu/64191</v>
      </c>
    </row>
    <row r="744" spans="1:2" x14ac:dyDescent="0.25">
      <c r="A744">
        <v>64190</v>
      </c>
      <c r="B744" s="2" t="str">
        <f>HYPERLINK("https://digital.lib.ecu.edu/64190")</f>
        <v>https://digital.lib.ecu.edu/64190</v>
      </c>
    </row>
    <row r="745" spans="1:2" x14ac:dyDescent="0.25">
      <c r="A745">
        <v>64189</v>
      </c>
      <c r="B745" s="2" t="str">
        <f>HYPERLINK("https://digital.lib.ecu.edu/64189")</f>
        <v>https://digital.lib.ecu.edu/64189</v>
      </c>
    </row>
    <row r="746" spans="1:2" x14ac:dyDescent="0.25">
      <c r="A746">
        <v>64188</v>
      </c>
      <c r="B746" s="2" t="str">
        <f>HYPERLINK("https://digital.lib.ecu.edu/64188")</f>
        <v>https://digital.lib.ecu.edu/64188</v>
      </c>
    </row>
    <row r="747" spans="1:2" x14ac:dyDescent="0.25">
      <c r="A747">
        <v>64187</v>
      </c>
      <c r="B747" s="2" t="str">
        <f>HYPERLINK("https://digital.lib.ecu.edu/64187")</f>
        <v>https://digital.lib.ecu.edu/64187</v>
      </c>
    </row>
    <row r="748" spans="1:2" x14ac:dyDescent="0.25">
      <c r="A748">
        <v>64186</v>
      </c>
      <c r="B748" s="2" t="str">
        <f>HYPERLINK("https://digital.lib.ecu.edu/64186")</f>
        <v>https://digital.lib.ecu.edu/64186</v>
      </c>
    </row>
    <row r="749" spans="1:2" x14ac:dyDescent="0.25">
      <c r="A749">
        <v>64185</v>
      </c>
      <c r="B749" s="2" t="str">
        <f>HYPERLINK("https://digital.lib.ecu.edu/64185")</f>
        <v>https://digital.lib.ecu.edu/64185</v>
      </c>
    </row>
    <row r="750" spans="1:2" x14ac:dyDescent="0.25">
      <c r="A750">
        <v>64184</v>
      </c>
      <c r="B750" s="2" t="str">
        <f>HYPERLINK("https://digital.lib.ecu.edu/64184")</f>
        <v>https://digital.lib.ecu.edu/64184</v>
      </c>
    </row>
    <row r="751" spans="1:2" x14ac:dyDescent="0.25">
      <c r="A751">
        <v>64183</v>
      </c>
      <c r="B751" s="2" t="str">
        <f>HYPERLINK("https://digital.lib.ecu.edu/64183")</f>
        <v>https://digital.lib.ecu.edu/64183</v>
      </c>
    </row>
    <row r="752" spans="1:2" x14ac:dyDescent="0.25">
      <c r="A752">
        <v>64182</v>
      </c>
      <c r="B752" s="2" t="str">
        <f>HYPERLINK("https://digital.lib.ecu.edu/64182")</f>
        <v>https://digital.lib.ecu.edu/64182</v>
      </c>
    </row>
    <row r="753" spans="1:2" x14ac:dyDescent="0.25">
      <c r="A753">
        <v>64181</v>
      </c>
      <c r="B753" s="2" t="str">
        <f>HYPERLINK("https://digital.lib.ecu.edu/64181")</f>
        <v>https://digital.lib.ecu.edu/64181</v>
      </c>
    </row>
    <row r="754" spans="1:2" x14ac:dyDescent="0.25">
      <c r="A754">
        <v>64180</v>
      </c>
      <c r="B754" s="2" t="str">
        <f>HYPERLINK("https://digital.lib.ecu.edu/64180")</f>
        <v>https://digital.lib.ecu.edu/64180</v>
      </c>
    </row>
    <row r="755" spans="1:2" x14ac:dyDescent="0.25">
      <c r="A755">
        <v>64179</v>
      </c>
      <c r="B755" s="2" t="str">
        <f>HYPERLINK("https://digital.lib.ecu.edu/64179")</f>
        <v>https://digital.lib.ecu.edu/64179</v>
      </c>
    </row>
    <row r="756" spans="1:2" x14ac:dyDescent="0.25">
      <c r="A756">
        <v>64178</v>
      </c>
      <c r="B756" s="2" t="str">
        <f>HYPERLINK("https://digital.lib.ecu.edu/64178")</f>
        <v>https://digital.lib.ecu.edu/64178</v>
      </c>
    </row>
    <row r="757" spans="1:2" x14ac:dyDescent="0.25">
      <c r="A757">
        <v>64177</v>
      </c>
      <c r="B757" s="2" t="str">
        <f>HYPERLINK("https://digital.lib.ecu.edu/64177")</f>
        <v>https://digital.lib.ecu.edu/64177</v>
      </c>
    </row>
    <row r="758" spans="1:2" x14ac:dyDescent="0.25">
      <c r="A758">
        <v>64176</v>
      </c>
      <c r="B758" s="2" t="str">
        <f>HYPERLINK("https://digital.lib.ecu.edu/64176")</f>
        <v>https://digital.lib.ecu.edu/64176</v>
      </c>
    </row>
    <row r="759" spans="1:2" x14ac:dyDescent="0.25">
      <c r="A759">
        <v>64175</v>
      </c>
      <c r="B759" s="2" t="str">
        <f>HYPERLINK("https://digital.lib.ecu.edu/64175")</f>
        <v>https://digital.lib.ecu.edu/64175</v>
      </c>
    </row>
    <row r="760" spans="1:2" x14ac:dyDescent="0.25">
      <c r="A760">
        <v>64174</v>
      </c>
      <c r="B760" s="2" t="str">
        <f>HYPERLINK("https://digital.lib.ecu.edu/64174")</f>
        <v>https://digital.lib.ecu.edu/64174</v>
      </c>
    </row>
    <row r="761" spans="1:2" x14ac:dyDescent="0.25">
      <c r="A761">
        <v>64173</v>
      </c>
      <c r="B761" s="2" t="str">
        <f>HYPERLINK("https://digital.lib.ecu.edu/64173")</f>
        <v>https://digital.lib.ecu.edu/64173</v>
      </c>
    </row>
    <row r="762" spans="1:2" x14ac:dyDescent="0.25">
      <c r="A762">
        <v>64172</v>
      </c>
      <c r="B762" s="2" t="str">
        <f>HYPERLINK("https://digital.lib.ecu.edu/64172")</f>
        <v>https://digital.lib.ecu.edu/64172</v>
      </c>
    </row>
    <row r="763" spans="1:2" x14ac:dyDescent="0.25">
      <c r="A763">
        <v>64171</v>
      </c>
      <c r="B763" s="2" t="str">
        <f>HYPERLINK("https://digital.lib.ecu.edu/64171")</f>
        <v>https://digital.lib.ecu.edu/64171</v>
      </c>
    </row>
    <row r="764" spans="1:2" x14ac:dyDescent="0.25">
      <c r="A764">
        <v>64170</v>
      </c>
      <c r="B764" s="2" t="str">
        <f>HYPERLINK("https://digital.lib.ecu.edu/64170")</f>
        <v>https://digital.lib.ecu.edu/64170</v>
      </c>
    </row>
    <row r="765" spans="1:2" x14ac:dyDescent="0.25">
      <c r="A765">
        <v>64169</v>
      </c>
      <c r="B765" s="2" t="str">
        <f>HYPERLINK("https://digital.lib.ecu.edu/64169")</f>
        <v>https://digital.lib.ecu.edu/64169</v>
      </c>
    </row>
    <row r="766" spans="1:2" x14ac:dyDescent="0.25">
      <c r="A766">
        <v>64168</v>
      </c>
      <c r="B766" s="2" t="str">
        <f>HYPERLINK("https://digital.lib.ecu.edu/64168")</f>
        <v>https://digital.lib.ecu.edu/64168</v>
      </c>
    </row>
    <row r="767" spans="1:2" x14ac:dyDescent="0.25">
      <c r="A767">
        <v>63411</v>
      </c>
      <c r="B767" s="2" t="str">
        <f>HYPERLINK("https://digital.lib.ecu.edu/63411")</f>
        <v>https://digital.lib.ecu.edu/63411</v>
      </c>
    </row>
    <row r="768" spans="1:2" x14ac:dyDescent="0.25">
      <c r="A768">
        <v>62785</v>
      </c>
      <c r="B768" s="2" t="str">
        <f>HYPERLINK("https://digital.lib.ecu.edu/62785")</f>
        <v>https://digital.lib.ecu.edu/62785</v>
      </c>
    </row>
    <row r="769" spans="1:2" x14ac:dyDescent="0.25">
      <c r="A769">
        <v>62783</v>
      </c>
      <c r="B769" s="2" t="str">
        <f>HYPERLINK("https://digital.lib.ecu.edu/62783")</f>
        <v>https://digital.lib.ecu.edu/62783</v>
      </c>
    </row>
    <row r="770" spans="1:2" x14ac:dyDescent="0.25">
      <c r="A770">
        <v>62782</v>
      </c>
      <c r="B770" s="2" t="str">
        <f>HYPERLINK("https://digital.lib.ecu.edu/62782")</f>
        <v>https://digital.lib.ecu.edu/62782</v>
      </c>
    </row>
    <row r="771" spans="1:2" x14ac:dyDescent="0.25">
      <c r="A771">
        <v>62781</v>
      </c>
      <c r="B771" s="2" t="str">
        <f>HYPERLINK("https://digital.lib.ecu.edu/62781")</f>
        <v>https://digital.lib.ecu.edu/62781</v>
      </c>
    </row>
    <row r="772" spans="1:2" x14ac:dyDescent="0.25">
      <c r="A772">
        <v>62780</v>
      </c>
      <c r="B772" s="2" t="str">
        <f>HYPERLINK("https://digital.lib.ecu.edu/62780")</f>
        <v>https://digital.lib.ecu.edu/62780</v>
      </c>
    </row>
    <row r="773" spans="1:2" x14ac:dyDescent="0.25">
      <c r="A773">
        <v>62779</v>
      </c>
      <c r="B773" s="2" t="str">
        <f>HYPERLINK("https://digital.lib.ecu.edu/62779")</f>
        <v>https://digital.lib.ecu.edu/62779</v>
      </c>
    </row>
    <row r="774" spans="1:2" x14ac:dyDescent="0.25">
      <c r="A774">
        <v>62778</v>
      </c>
      <c r="B774" s="2" t="str">
        <f>HYPERLINK("https://digital.lib.ecu.edu/62778")</f>
        <v>https://digital.lib.ecu.edu/62778</v>
      </c>
    </row>
    <row r="775" spans="1:2" x14ac:dyDescent="0.25">
      <c r="A775">
        <v>62777</v>
      </c>
      <c r="B775" s="2" t="str">
        <f>HYPERLINK("https://digital.lib.ecu.edu/62777")</f>
        <v>https://digital.lib.ecu.edu/62777</v>
      </c>
    </row>
    <row r="776" spans="1:2" x14ac:dyDescent="0.25">
      <c r="A776">
        <v>62776</v>
      </c>
      <c r="B776" s="2" t="str">
        <f>HYPERLINK("https://digital.lib.ecu.edu/62776")</f>
        <v>https://digital.lib.ecu.edu/62776</v>
      </c>
    </row>
    <row r="777" spans="1:2" x14ac:dyDescent="0.25">
      <c r="A777">
        <v>62775</v>
      </c>
      <c r="B777" s="2" t="str">
        <f>HYPERLINK("https://digital.lib.ecu.edu/62775")</f>
        <v>https://digital.lib.ecu.edu/62775</v>
      </c>
    </row>
    <row r="778" spans="1:2" x14ac:dyDescent="0.25">
      <c r="A778">
        <v>62774</v>
      </c>
      <c r="B778" s="2" t="str">
        <f>HYPERLINK("https://digital.lib.ecu.edu/62774")</f>
        <v>https://digital.lib.ecu.edu/62774</v>
      </c>
    </row>
    <row r="779" spans="1:2" x14ac:dyDescent="0.25">
      <c r="A779">
        <v>62773</v>
      </c>
      <c r="B779" s="2" t="str">
        <f>HYPERLINK("https://digital.lib.ecu.edu/62773")</f>
        <v>https://digital.lib.ecu.edu/62773</v>
      </c>
    </row>
    <row r="780" spans="1:2" x14ac:dyDescent="0.25">
      <c r="A780">
        <v>62772</v>
      </c>
      <c r="B780" s="2" t="str">
        <f>HYPERLINK("https://digital.lib.ecu.edu/62772")</f>
        <v>https://digital.lib.ecu.edu/62772</v>
      </c>
    </row>
    <row r="781" spans="1:2" x14ac:dyDescent="0.25">
      <c r="A781">
        <v>62771</v>
      </c>
      <c r="B781" s="2" t="str">
        <f>HYPERLINK("https://digital.lib.ecu.edu/62771")</f>
        <v>https://digital.lib.ecu.edu/62771</v>
      </c>
    </row>
    <row r="782" spans="1:2" x14ac:dyDescent="0.25">
      <c r="A782">
        <v>62770</v>
      </c>
      <c r="B782" s="2" t="str">
        <f>HYPERLINK("https://digital.lib.ecu.edu/62770")</f>
        <v>https://digital.lib.ecu.edu/62770</v>
      </c>
    </row>
    <row r="783" spans="1:2" x14ac:dyDescent="0.25">
      <c r="A783">
        <v>62769</v>
      </c>
      <c r="B783" s="2" t="str">
        <f>HYPERLINK("https://digital.lib.ecu.edu/62769")</f>
        <v>https://digital.lib.ecu.edu/62769</v>
      </c>
    </row>
    <row r="784" spans="1:2" x14ac:dyDescent="0.25">
      <c r="A784">
        <v>62768</v>
      </c>
      <c r="B784" s="2" t="str">
        <f>HYPERLINK("https://digital.lib.ecu.edu/62768")</f>
        <v>https://digital.lib.ecu.edu/62768</v>
      </c>
    </row>
    <row r="785" spans="1:2" x14ac:dyDescent="0.25">
      <c r="A785">
        <v>62767</v>
      </c>
      <c r="B785" s="2" t="str">
        <f>HYPERLINK("https://digital.lib.ecu.edu/62767")</f>
        <v>https://digital.lib.ecu.edu/62767</v>
      </c>
    </row>
    <row r="786" spans="1:2" x14ac:dyDescent="0.25">
      <c r="A786">
        <v>62766</v>
      </c>
      <c r="B786" s="2" t="str">
        <f>HYPERLINK("https://digital.lib.ecu.edu/62766")</f>
        <v>https://digital.lib.ecu.edu/62766</v>
      </c>
    </row>
    <row r="787" spans="1:2" x14ac:dyDescent="0.25">
      <c r="A787">
        <v>62765</v>
      </c>
      <c r="B787" s="2" t="str">
        <f>HYPERLINK("https://digital.lib.ecu.edu/62765")</f>
        <v>https://digital.lib.ecu.edu/62765</v>
      </c>
    </row>
    <row r="788" spans="1:2" x14ac:dyDescent="0.25">
      <c r="A788">
        <v>62764</v>
      </c>
      <c r="B788" s="2" t="str">
        <f>HYPERLINK("https://digital.lib.ecu.edu/62764")</f>
        <v>https://digital.lib.ecu.edu/62764</v>
      </c>
    </row>
    <row r="789" spans="1:2" x14ac:dyDescent="0.25">
      <c r="A789">
        <v>62763</v>
      </c>
      <c r="B789" s="2" t="str">
        <f>HYPERLINK("https://digital.lib.ecu.edu/62763")</f>
        <v>https://digital.lib.ecu.edu/62763</v>
      </c>
    </row>
    <row r="790" spans="1:2" x14ac:dyDescent="0.25">
      <c r="A790">
        <v>62762</v>
      </c>
      <c r="B790" s="2" t="str">
        <f>HYPERLINK("https://digital.lib.ecu.edu/62762")</f>
        <v>https://digital.lib.ecu.edu/62762</v>
      </c>
    </row>
    <row r="791" spans="1:2" x14ac:dyDescent="0.25">
      <c r="A791">
        <v>62761</v>
      </c>
      <c r="B791" s="2" t="str">
        <f>HYPERLINK("https://digital.lib.ecu.edu/62761")</f>
        <v>https://digital.lib.ecu.edu/62761</v>
      </c>
    </row>
    <row r="792" spans="1:2" x14ac:dyDescent="0.25">
      <c r="A792">
        <v>62760</v>
      </c>
      <c r="B792" s="2" t="str">
        <f>HYPERLINK("https://digital.lib.ecu.edu/62760")</f>
        <v>https://digital.lib.ecu.edu/62760</v>
      </c>
    </row>
    <row r="793" spans="1:2" x14ac:dyDescent="0.25">
      <c r="A793">
        <v>62759</v>
      </c>
      <c r="B793" s="2" t="str">
        <f>HYPERLINK("https://digital.lib.ecu.edu/62759")</f>
        <v>https://digital.lib.ecu.edu/62759</v>
      </c>
    </row>
    <row r="794" spans="1:2" x14ac:dyDescent="0.25">
      <c r="A794">
        <v>62758</v>
      </c>
      <c r="B794" s="2" t="str">
        <f>HYPERLINK("https://digital.lib.ecu.edu/62758")</f>
        <v>https://digital.lib.ecu.edu/62758</v>
      </c>
    </row>
    <row r="795" spans="1:2" x14ac:dyDescent="0.25">
      <c r="A795">
        <v>62757</v>
      </c>
      <c r="B795" s="2" t="str">
        <f>HYPERLINK("https://digital.lib.ecu.edu/62757")</f>
        <v>https://digital.lib.ecu.edu/62757</v>
      </c>
    </row>
    <row r="796" spans="1:2" x14ac:dyDescent="0.25">
      <c r="A796">
        <v>62756</v>
      </c>
      <c r="B796" s="2" t="str">
        <f>HYPERLINK("https://digital.lib.ecu.edu/62756")</f>
        <v>https://digital.lib.ecu.edu/62756</v>
      </c>
    </row>
    <row r="797" spans="1:2" x14ac:dyDescent="0.25">
      <c r="A797">
        <v>62755</v>
      </c>
      <c r="B797" s="2" t="str">
        <f>HYPERLINK("https://digital.lib.ecu.edu/62755")</f>
        <v>https://digital.lib.ecu.edu/62755</v>
      </c>
    </row>
    <row r="798" spans="1:2" x14ac:dyDescent="0.25">
      <c r="A798">
        <v>62754</v>
      </c>
      <c r="B798" s="2" t="str">
        <f>HYPERLINK("https://digital.lib.ecu.edu/62754")</f>
        <v>https://digital.lib.ecu.edu/62754</v>
      </c>
    </row>
    <row r="799" spans="1:2" x14ac:dyDescent="0.25">
      <c r="A799">
        <v>62443</v>
      </c>
      <c r="B799" s="2" t="str">
        <f>HYPERLINK("https://digital.lib.ecu.edu/62443")</f>
        <v>https://digital.lib.ecu.edu/62443</v>
      </c>
    </row>
    <row r="800" spans="1:2" x14ac:dyDescent="0.25">
      <c r="A800">
        <v>62442</v>
      </c>
      <c r="B800" s="2" t="str">
        <f>HYPERLINK("https://digital.lib.ecu.edu/62442")</f>
        <v>https://digital.lib.ecu.edu/62442</v>
      </c>
    </row>
    <row r="801" spans="1:2" x14ac:dyDescent="0.25">
      <c r="A801">
        <v>62441</v>
      </c>
      <c r="B801" s="2" t="str">
        <f>HYPERLINK("https://digital.lib.ecu.edu/62441")</f>
        <v>https://digital.lib.ecu.edu/62441</v>
      </c>
    </row>
    <row r="802" spans="1:2" x14ac:dyDescent="0.25">
      <c r="A802">
        <v>62439</v>
      </c>
      <c r="B802" s="2" t="str">
        <f>HYPERLINK("https://digital.lib.ecu.edu/62439")</f>
        <v>https://digital.lib.ecu.edu/62439</v>
      </c>
    </row>
    <row r="803" spans="1:2" x14ac:dyDescent="0.25">
      <c r="A803">
        <v>62437</v>
      </c>
      <c r="B803" s="2" t="str">
        <f>HYPERLINK("https://digital.lib.ecu.edu/62437")</f>
        <v>https://digital.lib.ecu.edu/62437</v>
      </c>
    </row>
    <row r="804" spans="1:2" x14ac:dyDescent="0.25">
      <c r="A804">
        <v>62436</v>
      </c>
      <c r="B804" s="2" t="str">
        <f>HYPERLINK("https://digital.lib.ecu.edu/62436")</f>
        <v>https://digital.lib.ecu.edu/62436</v>
      </c>
    </row>
    <row r="805" spans="1:2" x14ac:dyDescent="0.25">
      <c r="A805">
        <v>62435</v>
      </c>
      <c r="B805" s="2" t="str">
        <f>HYPERLINK("https://digital.lib.ecu.edu/62435")</f>
        <v>https://digital.lib.ecu.edu/62435</v>
      </c>
    </row>
    <row r="806" spans="1:2" x14ac:dyDescent="0.25">
      <c r="A806">
        <v>62434</v>
      </c>
      <c r="B806" s="2" t="str">
        <f>HYPERLINK("https://digital.lib.ecu.edu/62434")</f>
        <v>https://digital.lib.ecu.edu/62434</v>
      </c>
    </row>
    <row r="807" spans="1:2" x14ac:dyDescent="0.25">
      <c r="A807">
        <v>62432</v>
      </c>
      <c r="B807" s="2" t="str">
        <f>HYPERLINK("https://digital.lib.ecu.edu/62432")</f>
        <v>https://digital.lib.ecu.edu/62432</v>
      </c>
    </row>
    <row r="808" spans="1:2" x14ac:dyDescent="0.25">
      <c r="A808">
        <v>62431</v>
      </c>
      <c r="B808" s="2" t="str">
        <f>HYPERLINK("https://digital.lib.ecu.edu/62431")</f>
        <v>https://digital.lib.ecu.edu/62431</v>
      </c>
    </row>
    <row r="809" spans="1:2" x14ac:dyDescent="0.25">
      <c r="A809" t="s">
        <v>0</v>
      </c>
      <c r="B809" s="2" t="str">
        <f>HYPERLINK("https://digital.lib.ecu.edu/_PDF_TXT")</f>
        <v>https://digital.lib.ecu.edu/_PDF_TXT</v>
      </c>
    </row>
    <row r="810" spans="1:2" x14ac:dyDescent="0.25">
      <c r="A810">
        <v>63103</v>
      </c>
      <c r="B810" s="2" t="str">
        <f>HYPERLINK("https://digital.lib.ecu.edu/63103")</f>
        <v>https://digital.lib.ecu.edu/63103</v>
      </c>
    </row>
    <row r="811" spans="1:2" x14ac:dyDescent="0.25">
      <c r="A811">
        <v>62708</v>
      </c>
      <c r="B811" s="2" t="str">
        <f>HYPERLINK("https://digital.lib.ecu.edu/62708")</f>
        <v>https://digital.lib.ecu.edu/62708</v>
      </c>
    </row>
    <row r="812" spans="1:2" x14ac:dyDescent="0.25">
      <c r="A812">
        <v>60919</v>
      </c>
      <c r="B812" s="2" t="str">
        <f>HYPERLINK("https://digital.lib.ecu.edu/60919")</f>
        <v>https://digital.lib.ecu.edu/60919</v>
      </c>
    </row>
    <row r="813" spans="1:2" x14ac:dyDescent="0.25">
      <c r="A813">
        <v>60918</v>
      </c>
      <c r="B813" s="2" t="str">
        <f>HYPERLINK("https://digital.lib.ecu.edu/60918")</f>
        <v>https://digital.lib.ecu.edu/60918</v>
      </c>
    </row>
    <row r="814" spans="1:2" x14ac:dyDescent="0.25">
      <c r="A814">
        <v>61167</v>
      </c>
      <c r="B814" s="2" t="str">
        <f>HYPERLINK("https://digital.lib.ecu.edu/61167")</f>
        <v>https://digital.lib.ecu.edu/61167</v>
      </c>
    </row>
    <row r="815" spans="1:2" x14ac:dyDescent="0.25">
      <c r="A815">
        <v>62695</v>
      </c>
      <c r="B815" s="2" t="str">
        <f>HYPERLINK("https://digital.lib.ecu.edu/62695")</f>
        <v>https://digital.lib.ecu.edu/62695</v>
      </c>
    </row>
    <row r="816" spans="1:2" x14ac:dyDescent="0.25">
      <c r="A816">
        <v>62696</v>
      </c>
      <c r="B816" s="2" t="str">
        <f>HYPERLINK("https://digital.lib.ecu.edu/62696")</f>
        <v>https://digital.lib.ecu.edu/62696</v>
      </c>
    </row>
    <row r="817" spans="1:2" x14ac:dyDescent="0.25">
      <c r="A817">
        <v>62240</v>
      </c>
      <c r="B817" s="2" t="str">
        <f>HYPERLINK("https://digital.lib.ecu.edu/62240")</f>
        <v>https://digital.lib.ecu.edu/62240</v>
      </c>
    </row>
    <row r="818" spans="1:2" x14ac:dyDescent="0.25">
      <c r="A818">
        <v>62673</v>
      </c>
      <c r="B818" s="2" t="str">
        <f>HYPERLINK("https://digital.lib.ecu.edu/62673")</f>
        <v>https://digital.lib.ecu.edu/62673</v>
      </c>
    </row>
    <row r="819" spans="1:2" x14ac:dyDescent="0.25">
      <c r="A819">
        <v>61367</v>
      </c>
      <c r="B819" s="2" t="str">
        <f>HYPERLINK("https://digital.lib.ecu.edu/61367")</f>
        <v>https://digital.lib.ecu.edu/61367</v>
      </c>
    </row>
    <row r="820" spans="1:2" x14ac:dyDescent="0.25">
      <c r="A820">
        <v>62318</v>
      </c>
      <c r="B820" s="2" t="str">
        <f>HYPERLINK("https://digital.lib.ecu.edu/62318")</f>
        <v>https://digital.lib.ecu.edu/62318</v>
      </c>
    </row>
    <row r="821" spans="1:2" x14ac:dyDescent="0.25">
      <c r="A821">
        <v>61821</v>
      </c>
      <c r="B821" s="2" t="str">
        <f>HYPERLINK("https://digital.lib.ecu.edu/61821")</f>
        <v>https://digital.lib.ecu.edu/61821</v>
      </c>
    </row>
    <row r="822" spans="1:2" x14ac:dyDescent="0.25">
      <c r="A822">
        <v>61820</v>
      </c>
      <c r="B822" s="2" t="str">
        <f>HYPERLINK("https://digital.lib.ecu.edu/61820")</f>
        <v>https://digital.lib.ecu.edu/61820</v>
      </c>
    </row>
    <row r="823" spans="1:2" x14ac:dyDescent="0.25">
      <c r="A823">
        <v>61819</v>
      </c>
      <c r="B823" s="2" t="str">
        <f>HYPERLINK("https://digital.lib.ecu.edu/61819")</f>
        <v>https://digital.lib.ecu.edu/61819</v>
      </c>
    </row>
    <row r="824" spans="1:2" x14ac:dyDescent="0.25">
      <c r="A824">
        <v>61818</v>
      </c>
      <c r="B824" s="2" t="str">
        <f>HYPERLINK("https://digital.lib.ecu.edu/61818")</f>
        <v>https://digital.lib.ecu.edu/61818</v>
      </c>
    </row>
    <row r="825" spans="1:2" x14ac:dyDescent="0.25">
      <c r="A825">
        <v>61817</v>
      </c>
      <c r="B825" s="2" t="str">
        <f>HYPERLINK("https://digital.lib.ecu.edu/61817")</f>
        <v>https://digital.lib.ecu.edu/61817</v>
      </c>
    </row>
    <row r="826" spans="1:2" x14ac:dyDescent="0.25">
      <c r="A826">
        <v>61816</v>
      </c>
      <c r="B826" s="2" t="str">
        <f>HYPERLINK("https://digital.lib.ecu.edu/61816")</f>
        <v>https://digital.lib.ecu.edu/61816</v>
      </c>
    </row>
    <row r="827" spans="1:2" x14ac:dyDescent="0.25">
      <c r="A827">
        <v>61815</v>
      </c>
      <c r="B827" s="2" t="str">
        <f>HYPERLINK("https://digital.lib.ecu.edu/61815")</f>
        <v>https://digital.lib.ecu.edu/61815</v>
      </c>
    </row>
    <row r="828" spans="1:2" x14ac:dyDescent="0.25">
      <c r="A828">
        <v>61814</v>
      </c>
      <c r="B828" s="2" t="str">
        <f>HYPERLINK("https://digital.lib.ecu.edu/61814")</f>
        <v>https://digital.lib.ecu.edu/61814</v>
      </c>
    </row>
    <row r="829" spans="1:2" x14ac:dyDescent="0.25">
      <c r="A829">
        <v>61813</v>
      </c>
      <c r="B829" s="2" t="str">
        <f>HYPERLINK("https://digital.lib.ecu.edu/61813")</f>
        <v>https://digital.lib.ecu.edu/61813</v>
      </c>
    </row>
    <row r="830" spans="1:2" x14ac:dyDescent="0.25">
      <c r="A830">
        <v>61812</v>
      </c>
      <c r="B830" s="2" t="str">
        <f>HYPERLINK("https://digital.lib.ecu.edu/61812")</f>
        <v>https://digital.lib.ecu.edu/61812</v>
      </c>
    </row>
    <row r="831" spans="1:2" x14ac:dyDescent="0.25">
      <c r="A831">
        <v>61811</v>
      </c>
      <c r="B831" s="2" t="str">
        <f>HYPERLINK("https://digital.lib.ecu.edu/61811")</f>
        <v>https://digital.lib.ecu.edu/61811</v>
      </c>
    </row>
    <row r="832" spans="1:2" x14ac:dyDescent="0.25">
      <c r="A832">
        <v>61810</v>
      </c>
      <c r="B832" s="2" t="str">
        <f>HYPERLINK("https://digital.lib.ecu.edu/61810")</f>
        <v>https://digital.lib.ecu.edu/61810</v>
      </c>
    </row>
    <row r="833" spans="1:2" x14ac:dyDescent="0.25">
      <c r="A833">
        <v>61809</v>
      </c>
      <c r="B833" s="2" t="str">
        <f>HYPERLINK("https://digital.lib.ecu.edu/61809")</f>
        <v>https://digital.lib.ecu.edu/61809</v>
      </c>
    </row>
    <row r="834" spans="1:2" x14ac:dyDescent="0.25">
      <c r="A834">
        <v>61808</v>
      </c>
      <c r="B834" s="2" t="str">
        <f>HYPERLINK("https://digital.lib.ecu.edu/61808")</f>
        <v>https://digital.lib.ecu.edu/61808</v>
      </c>
    </row>
    <row r="835" spans="1:2" x14ac:dyDescent="0.25">
      <c r="A835">
        <v>61807</v>
      </c>
      <c r="B835" s="2" t="str">
        <f>HYPERLINK("https://digital.lib.ecu.edu/61807")</f>
        <v>https://digital.lib.ecu.edu/61807</v>
      </c>
    </row>
    <row r="836" spans="1:2" x14ac:dyDescent="0.25">
      <c r="A836">
        <v>61806</v>
      </c>
      <c r="B836" s="2" t="str">
        <f>HYPERLINK("https://digital.lib.ecu.edu/61806")</f>
        <v>https://digital.lib.ecu.edu/61806</v>
      </c>
    </row>
    <row r="837" spans="1:2" x14ac:dyDescent="0.25">
      <c r="A837">
        <v>61805</v>
      </c>
      <c r="B837" s="2" t="str">
        <f>HYPERLINK("https://digital.lib.ecu.edu/61805")</f>
        <v>https://digital.lib.ecu.edu/61805</v>
      </c>
    </row>
    <row r="838" spans="1:2" x14ac:dyDescent="0.25">
      <c r="A838">
        <v>61804</v>
      </c>
      <c r="B838" s="2" t="str">
        <f>HYPERLINK("https://digital.lib.ecu.edu/61804")</f>
        <v>https://digital.lib.ecu.edu/61804</v>
      </c>
    </row>
    <row r="839" spans="1:2" x14ac:dyDescent="0.25">
      <c r="A839">
        <v>61803</v>
      </c>
      <c r="B839" s="2" t="str">
        <f>HYPERLINK("https://digital.lib.ecu.edu/61803")</f>
        <v>https://digital.lib.ecu.edu/61803</v>
      </c>
    </row>
    <row r="840" spans="1:2" x14ac:dyDescent="0.25">
      <c r="A840">
        <v>61802</v>
      </c>
      <c r="B840" s="2" t="str">
        <f>HYPERLINK("https://digital.lib.ecu.edu/61802")</f>
        <v>https://digital.lib.ecu.edu/61802</v>
      </c>
    </row>
    <row r="841" spans="1:2" x14ac:dyDescent="0.25">
      <c r="A841">
        <v>61801</v>
      </c>
      <c r="B841" s="2" t="str">
        <f>HYPERLINK("https://digital.lib.ecu.edu/61801")</f>
        <v>https://digital.lib.ecu.edu/61801</v>
      </c>
    </row>
    <row r="842" spans="1:2" x14ac:dyDescent="0.25">
      <c r="A842">
        <v>61800</v>
      </c>
      <c r="B842" s="2" t="str">
        <f>HYPERLINK("https://digital.lib.ecu.edu/61800")</f>
        <v>https://digital.lib.ecu.edu/61800</v>
      </c>
    </row>
    <row r="843" spans="1:2" x14ac:dyDescent="0.25">
      <c r="A843">
        <v>61799</v>
      </c>
      <c r="B843" s="2" t="str">
        <f>HYPERLINK("https://digital.lib.ecu.edu/61799")</f>
        <v>https://digital.lib.ecu.edu/61799</v>
      </c>
    </row>
    <row r="844" spans="1:2" x14ac:dyDescent="0.25">
      <c r="A844">
        <v>61798</v>
      </c>
      <c r="B844" s="2" t="str">
        <f>HYPERLINK("https://digital.lib.ecu.edu/61798")</f>
        <v>https://digital.lib.ecu.edu/61798</v>
      </c>
    </row>
    <row r="845" spans="1:2" x14ac:dyDescent="0.25">
      <c r="A845">
        <v>61797</v>
      </c>
      <c r="B845" s="2" t="str">
        <f>HYPERLINK("https://digital.lib.ecu.edu/61797")</f>
        <v>https://digital.lib.ecu.edu/61797</v>
      </c>
    </row>
    <row r="846" spans="1:2" x14ac:dyDescent="0.25">
      <c r="A846">
        <v>61796</v>
      </c>
      <c r="B846" s="2" t="str">
        <f>HYPERLINK("https://digital.lib.ecu.edu/61796")</f>
        <v>https://digital.lib.ecu.edu/61796</v>
      </c>
    </row>
    <row r="847" spans="1:2" x14ac:dyDescent="0.25">
      <c r="A847">
        <v>61795</v>
      </c>
      <c r="B847" s="2" t="str">
        <f>HYPERLINK("https://digital.lib.ecu.edu/61795")</f>
        <v>https://digital.lib.ecu.edu/61795</v>
      </c>
    </row>
    <row r="848" spans="1:2" x14ac:dyDescent="0.25">
      <c r="A848">
        <v>61794</v>
      </c>
      <c r="B848" s="2" t="str">
        <f>HYPERLINK("https://digital.lib.ecu.edu/61794")</f>
        <v>https://digital.lib.ecu.edu/61794</v>
      </c>
    </row>
    <row r="849" spans="1:2" x14ac:dyDescent="0.25">
      <c r="A849">
        <v>61793</v>
      </c>
      <c r="B849" s="2" t="str">
        <f>HYPERLINK("https://digital.lib.ecu.edu/61793")</f>
        <v>https://digital.lib.ecu.edu/61793</v>
      </c>
    </row>
    <row r="850" spans="1:2" x14ac:dyDescent="0.25">
      <c r="A850">
        <v>61792</v>
      </c>
      <c r="B850" s="2" t="str">
        <f>HYPERLINK("https://digital.lib.ecu.edu/61792")</f>
        <v>https://digital.lib.ecu.edu/61792</v>
      </c>
    </row>
    <row r="851" spans="1:2" x14ac:dyDescent="0.25">
      <c r="A851">
        <v>61791</v>
      </c>
      <c r="B851" s="2" t="str">
        <f>HYPERLINK("https://digital.lib.ecu.edu/61791")</f>
        <v>https://digital.lib.ecu.edu/61791</v>
      </c>
    </row>
    <row r="852" spans="1:2" x14ac:dyDescent="0.25">
      <c r="A852">
        <v>61790</v>
      </c>
      <c r="B852" s="2" t="str">
        <f>HYPERLINK("https://digital.lib.ecu.edu/61790")</f>
        <v>https://digital.lib.ecu.edu/61790</v>
      </c>
    </row>
    <row r="853" spans="1:2" x14ac:dyDescent="0.25">
      <c r="A853">
        <v>61789</v>
      </c>
      <c r="B853" s="2" t="str">
        <f>HYPERLINK("https://digital.lib.ecu.edu/61789")</f>
        <v>https://digital.lib.ecu.edu/61789</v>
      </c>
    </row>
    <row r="854" spans="1:2" x14ac:dyDescent="0.25">
      <c r="A854">
        <v>61788</v>
      </c>
      <c r="B854" s="2" t="str">
        <f>HYPERLINK("https://digital.lib.ecu.edu/61788")</f>
        <v>https://digital.lib.ecu.edu/61788</v>
      </c>
    </row>
    <row r="855" spans="1:2" x14ac:dyDescent="0.25">
      <c r="A855">
        <v>61787</v>
      </c>
      <c r="B855" s="2" t="str">
        <f>HYPERLINK("https://digital.lib.ecu.edu/61787")</f>
        <v>https://digital.lib.ecu.edu/61787</v>
      </c>
    </row>
    <row r="856" spans="1:2" x14ac:dyDescent="0.25">
      <c r="A856">
        <v>61786</v>
      </c>
      <c r="B856" s="2" t="str">
        <f>HYPERLINK("https://digital.lib.ecu.edu/61786")</f>
        <v>https://digital.lib.ecu.edu/61786</v>
      </c>
    </row>
    <row r="857" spans="1:2" x14ac:dyDescent="0.25">
      <c r="A857">
        <v>61785</v>
      </c>
      <c r="B857" s="2" t="str">
        <f>HYPERLINK("https://digital.lib.ecu.edu/61785")</f>
        <v>https://digital.lib.ecu.edu/61785</v>
      </c>
    </row>
    <row r="858" spans="1:2" x14ac:dyDescent="0.25">
      <c r="A858">
        <v>61784</v>
      </c>
      <c r="B858" s="2" t="str">
        <f>HYPERLINK("https://digital.lib.ecu.edu/61784")</f>
        <v>https://digital.lib.ecu.edu/61784</v>
      </c>
    </row>
    <row r="859" spans="1:2" x14ac:dyDescent="0.25">
      <c r="A859">
        <v>61783</v>
      </c>
      <c r="B859" s="2" t="str">
        <f>HYPERLINK("https://digital.lib.ecu.edu/61783")</f>
        <v>https://digital.lib.ecu.edu/61783</v>
      </c>
    </row>
    <row r="860" spans="1:2" x14ac:dyDescent="0.25">
      <c r="A860">
        <v>61782</v>
      </c>
      <c r="B860" s="2" t="str">
        <f>HYPERLINK("https://digital.lib.ecu.edu/61782")</f>
        <v>https://digital.lib.ecu.edu/61782</v>
      </c>
    </row>
    <row r="861" spans="1:2" x14ac:dyDescent="0.25">
      <c r="A861">
        <v>61781</v>
      </c>
      <c r="B861" s="2" t="str">
        <f>HYPERLINK("https://digital.lib.ecu.edu/61781")</f>
        <v>https://digital.lib.ecu.edu/61781</v>
      </c>
    </row>
    <row r="862" spans="1:2" x14ac:dyDescent="0.25">
      <c r="A862">
        <v>61780</v>
      </c>
      <c r="B862" s="2" t="str">
        <f>HYPERLINK("https://digital.lib.ecu.edu/61780")</f>
        <v>https://digital.lib.ecu.edu/61780</v>
      </c>
    </row>
    <row r="863" spans="1:2" x14ac:dyDescent="0.25">
      <c r="A863">
        <v>61779</v>
      </c>
      <c r="B863" s="2" t="str">
        <f>HYPERLINK("https://digital.lib.ecu.edu/61779")</f>
        <v>https://digital.lib.ecu.edu/61779</v>
      </c>
    </row>
    <row r="864" spans="1:2" x14ac:dyDescent="0.25">
      <c r="A864">
        <v>61778</v>
      </c>
      <c r="B864" s="2" t="str">
        <f>HYPERLINK("https://digital.lib.ecu.edu/61778")</f>
        <v>https://digital.lib.ecu.edu/61778</v>
      </c>
    </row>
    <row r="865" spans="1:2" x14ac:dyDescent="0.25">
      <c r="A865">
        <v>61777</v>
      </c>
      <c r="B865" s="2" t="str">
        <f>HYPERLINK("https://digital.lib.ecu.edu/61777")</f>
        <v>https://digital.lib.ecu.edu/61777</v>
      </c>
    </row>
    <row r="866" spans="1:2" x14ac:dyDescent="0.25">
      <c r="A866">
        <v>61776</v>
      </c>
      <c r="B866" s="2" t="str">
        <f>HYPERLINK("https://digital.lib.ecu.edu/61776")</f>
        <v>https://digital.lib.ecu.edu/61776</v>
      </c>
    </row>
    <row r="867" spans="1:2" x14ac:dyDescent="0.25">
      <c r="A867">
        <v>61775</v>
      </c>
      <c r="B867" s="2" t="str">
        <f>HYPERLINK("https://digital.lib.ecu.edu/61775")</f>
        <v>https://digital.lib.ecu.edu/61775</v>
      </c>
    </row>
    <row r="868" spans="1:2" x14ac:dyDescent="0.25">
      <c r="A868">
        <v>61774</v>
      </c>
      <c r="B868" s="2" t="str">
        <f>HYPERLINK("https://digital.lib.ecu.edu/61774")</f>
        <v>https://digital.lib.ecu.edu/61774</v>
      </c>
    </row>
    <row r="869" spans="1:2" x14ac:dyDescent="0.25">
      <c r="A869">
        <v>61773</v>
      </c>
      <c r="B869" s="2" t="str">
        <f>HYPERLINK("https://digital.lib.ecu.edu/61773")</f>
        <v>https://digital.lib.ecu.edu/61773</v>
      </c>
    </row>
    <row r="870" spans="1:2" x14ac:dyDescent="0.25">
      <c r="A870">
        <v>61772</v>
      </c>
      <c r="B870" s="2" t="str">
        <f>HYPERLINK("https://digital.lib.ecu.edu/61772")</f>
        <v>https://digital.lib.ecu.edu/61772</v>
      </c>
    </row>
    <row r="871" spans="1:2" x14ac:dyDescent="0.25">
      <c r="A871">
        <v>61771</v>
      </c>
      <c r="B871" s="2" t="str">
        <f>HYPERLINK("https://digital.lib.ecu.edu/61771")</f>
        <v>https://digital.lib.ecu.edu/61771</v>
      </c>
    </row>
    <row r="872" spans="1:2" x14ac:dyDescent="0.25">
      <c r="A872">
        <v>61770</v>
      </c>
      <c r="B872" s="2" t="str">
        <f>HYPERLINK("https://digital.lib.ecu.edu/61770")</f>
        <v>https://digital.lib.ecu.edu/61770</v>
      </c>
    </row>
    <row r="873" spans="1:2" x14ac:dyDescent="0.25">
      <c r="A873">
        <v>61769</v>
      </c>
      <c r="B873" s="2" t="str">
        <f>HYPERLINK("https://digital.lib.ecu.edu/61769")</f>
        <v>https://digital.lib.ecu.edu/61769</v>
      </c>
    </row>
    <row r="874" spans="1:2" x14ac:dyDescent="0.25">
      <c r="A874">
        <v>61768</v>
      </c>
      <c r="B874" s="2" t="str">
        <f>HYPERLINK("https://digital.lib.ecu.edu/61768")</f>
        <v>https://digital.lib.ecu.edu/61768</v>
      </c>
    </row>
    <row r="875" spans="1:2" x14ac:dyDescent="0.25">
      <c r="A875">
        <v>61767</v>
      </c>
      <c r="B875" s="2" t="str">
        <f>HYPERLINK("https://digital.lib.ecu.edu/61767")</f>
        <v>https://digital.lib.ecu.edu/61767</v>
      </c>
    </row>
    <row r="876" spans="1:2" x14ac:dyDescent="0.25">
      <c r="A876">
        <v>61766</v>
      </c>
      <c r="B876" s="2" t="str">
        <f>HYPERLINK("https://digital.lib.ecu.edu/61766")</f>
        <v>https://digital.lib.ecu.edu/61766</v>
      </c>
    </row>
    <row r="877" spans="1:2" x14ac:dyDescent="0.25">
      <c r="A877">
        <v>61765</v>
      </c>
      <c r="B877" s="2" t="str">
        <f>HYPERLINK("https://digital.lib.ecu.edu/61765")</f>
        <v>https://digital.lib.ecu.edu/61765</v>
      </c>
    </row>
    <row r="878" spans="1:2" x14ac:dyDescent="0.25">
      <c r="A878">
        <v>61764</v>
      </c>
      <c r="B878" s="2" t="str">
        <f>HYPERLINK("https://digital.lib.ecu.edu/61764")</f>
        <v>https://digital.lib.ecu.edu/61764</v>
      </c>
    </row>
    <row r="879" spans="1:2" x14ac:dyDescent="0.25">
      <c r="A879">
        <v>61763</v>
      </c>
      <c r="B879" s="2" t="str">
        <f>HYPERLINK("https://digital.lib.ecu.edu/61763")</f>
        <v>https://digital.lib.ecu.edu/61763</v>
      </c>
    </row>
    <row r="880" spans="1:2" x14ac:dyDescent="0.25">
      <c r="A880">
        <v>61762</v>
      </c>
      <c r="B880" s="2" t="str">
        <f>HYPERLINK("https://digital.lib.ecu.edu/61762")</f>
        <v>https://digital.lib.ecu.edu/61762</v>
      </c>
    </row>
    <row r="881" spans="1:2" x14ac:dyDescent="0.25">
      <c r="A881">
        <v>61761</v>
      </c>
      <c r="B881" s="2" t="str">
        <f>HYPERLINK("https://digital.lib.ecu.edu/61761")</f>
        <v>https://digital.lib.ecu.edu/61761</v>
      </c>
    </row>
    <row r="882" spans="1:2" x14ac:dyDescent="0.25">
      <c r="A882">
        <v>61760</v>
      </c>
      <c r="B882" s="2" t="str">
        <f>HYPERLINK("https://digital.lib.ecu.edu/61760")</f>
        <v>https://digital.lib.ecu.edu/61760</v>
      </c>
    </row>
    <row r="883" spans="1:2" x14ac:dyDescent="0.25">
      <c r="A883">
        <v>61759</v>
      </c>
      <c r="B883" s="2" t="str">
        <f>HYPERLINK("https://digital.lib.ecu.edu/61759")</f>
        <v>https://digital.lib.ecu.edu/61759</v>
      </c>
    </row>
    <row r="884" spans="1:2" x14ac:dyDescent="0.25">
      <c r="A884">
        <v>61758</v>
      </c>
      <c r="B884" s="2" t="str">
        <f>HYPERLINK("https://digital.lib.ecu.edu/61758")</f>
        <v>https://digital.lib.ecu.edu/61758</v>
      </c>
    </row>
    <row r="885" spans="1:2" x14ac:dyDescent="0.25">
      <c r="A885">
        <v>61757</v>
      </c>
      <c r="B885" s="2" t="str">
        <f>HYPERLINK("https://digital.lib.ecu.edu/61757")</f>
        <v>https://digital.lib.ecu.edu/61757</v>
      </c>
    </row>
    <row r="886" spans="1:2" x14ac:dyDescent="0.25">
      <c r="A886">
        <v>61756</v>
      </c>
      <c r="B886" s="2" t="str">
        <f>HYPERLINK("https://digital.lib.ecu.edu/61756")</f>
        <v>https://digital.lib.ecu.edu/61756</v>
      </c>
    </row>
    <row r="887" spans="1:2" x14ac:dyDescent="0.25">
      <c r="A887">
        <v>61755</v>
      </c>
      <c r="B887" s="2" t="str">
        <f>HYPERLINK("https://digital.lib.ecu.edu/61755")</f>
        <v>https://digital.lib.ecu.edu/61755</v>
      </c>
    </row>
    <row r="888" spans="1:2" x14ac:dyDescent="0.25">
      <c r="A888">
        <v>61754</v>
      </c>
      <c r="B888" s="2" t="str">
        <f>HYPERLINK("https://digital.lib.ecu.edu/61754")</f>
        <v>https://digital.lib.ecu.edu/61754</v>
      </c>
    </row>
    <row r="889" spans="1:2" x14ac:dyDescent="0.25">
      <c r="A889">
        <v>61753</v>
      </c>
      <c r="B889" s="2" t="str">
        <f>HYPERLINK("https://digital.lib.ecu.edu/61753")</f>
        <v>https://digital.lib.ecu.edu/61753</v>
      </c>
    </row>
    <row r="890" spans="1:2" x14ac:dyDescent="0.25">
      <c r="A890">
        <v>61752</v>
      </c>
      <c r="B890" s="2" t="str">
        <f>HYPERLINK("https://digital.lib.ecu.edu/61752")</f>
        <v>https://digital.lib.ecu.edu/61752</v>
      </c>
    </row>
    <row r="891" spans="1:2" x14ac:dyDescent="0.25">
      <c r="A891">
        <v>61751</v>
      </c>
      <c r="B891" s="2" t="str">
        <f>HYPERLINK("https://digital.lib.ecu.edu/61751")</f>
        <v>https://digital.lib.ecu.edu/61751</v>
      </c>
    </row>
    <row r="892" spans="1:2" x14ac:dyDescent="0.25">
      <c r="A892">
        <v>61750</v>
      </c>
      <c r="B892" s="2" t="str">
        <f>HYPERLINK("https://digital.lib.ecu.edu/61750")</f>
        <v>https://digital.lib.ecu.edu/61750</v>
      </c>
    </row>
    <row r="893" spans="1:2" x14ac:dyDescent="0.25">
      <c r="A893">
        <v>61749</v>
      </c>
      <c r="B893" s="2" t="str">
        <f>HYPERLINK("https://digital.lib.ecu.edu/61749")</f>
        <v>https://digital.lib.ecu.edu/61749</v>
      </c>
    </row>
    <row r="894" spans="1:2" x14ac:dyDescent="0.25">
      <c r="A894">
        <v>61748</v>
      </c>
      <c r="B894" s="2" t="str">
        <f>HYPERLINK("https://digital.lib.ecu.edu/61748")</f>
        <v>https://digital.lib.ecu.edu/61748</v>
      </c>
    </row>
    <row r="895" spans="1:2" x14ac:dyDescent="0.25">
      <c r="A895">
        <v>61747</v>
      </c>
      <c r="B895" s="2" t="str">
        <f>HYPERLINK("https://digital.lib.ecu.edu/61747")</f>
        <v>https://digital.lib.ecu.edu/61747</v>
      </c>
    </row>
    <row r="896" spans="1:2" x14ac:dyDescent="0.25">
      <c r="A896">
        <v>61746</v>
      </c>
      <c r="B896" s="2" t="str">
        <f>HYPERLINK("https://digital.lib.ecu.edu/61746")</f>
        <v>https://digital.lib.ecu.edu/61746</v>
      </c>
    </row>
    <row r="897" spans="1:2" x14ac:dyDescent="0.25">
      <c r="A897">
        <v>61745</v>
      </c>
      <c r="B897" s="2" t="str">
        <f>HYPERLINK("https://digital.lib.ecu.edu/61745")</f>
        <v>https://digital.lib.ecu.edu/61745</v>
      </c>
    </row>
    <row r="898" spans="1:2" x14ac:dyDescent="0.25">
      <c r="A898">
        <v>61744</v>
      </c>
      <c r="B898" s="2" t="str">
        <f>HYPERLINK("https://digital.lib.ecu.edu/61744")</f>
        <v>https://digital.lib.ecu.edu/61744</v>
      </c>
    </row>
    <row r="899" spans="1:2" x14ac:dyDescent="0.25">
      <c r="A899">
        <v>61743</v>
      </c>
      <c r="B899" s="2" t="str">
        <f>HYPERLINK("https://digital.lib.ecu.edu/61743")</f>
        <v>https://digital.lib.ecu.edu/61743</v>
      </c>
    </row>
    <row r="900" spans="1:2" x14ac:dyDescent="0.25">
      <c r="A900">
        <v>61742</v>
      </c>
      <c r="B900" s="2" t="str">
        <f>HYPERLINK("https://digital.lib.ecu.edu/61742")</f>
        <v>https://digital.lib.ecu.edu/61742</v>
      </c>
    </row>
    <row r="901" spans="1:2" x14ac:dyDescent="0.25">
      <c r="A901">
        <v>61741</v>
      </c>
      <c r="B901" s="2" t="str">
        <f>HYPERLINK("https://digital.lib.ecu.edu/61741")</f>
        <v>https://digital.lib.ecu.edu/61741</v>
      </c>
    </row>
    <row r="902" spans="1:2" x14ac:dyDescent="0.25">
      <c r="A902">
        <v>61740</v>
      </c>
      <c r="B902" s="2" t="str">
        <f>HYPERLINK("https://digital.lib.ecu.edu/61740")</f>
        <v>https://digital.lib.ecu.edu/61740</v>
      </c>
    </row>
    <row r="903" spans="1:2" x14ac:dyDescent="0.25">
      <c r="A903">
        <v>61739</v>
      </c>
      <c r="B903" s="2" t="str">
        <f>HYPERLINK("https://digital.lib.ecu.edu/61739")</f>
        <v>https://digital.lib.ecu.edu/61739</v>
      </c>
    </row>
    <row r="904" spans="1:2" x14ac:dyDescent="0.25">
      <c r="A904">
        <v>61738</v>
      </c>
      <c r="B904" s="2" t="str">
        <f>HYPERLINK("https://digital.lib.ecu.edu/61738")</f>
        <v>https://digital.lib.ecu.edu/61738</v>
      </c>
    </row>
    <row r="905" spans="1:2" x14ac:dyDescent="0.25">
      <c r="A905">
        <v>61737</v>
      </c>
      <c r="B905" s="2" t="str">
        <f>HYPERLINK("https://digital.lib.ecu.edu/61737")</f>
        <v>https://digital.lib.ecu.edu/61737</v>
      </c>
    </row>
    <row r="906" spans="1:2" x14ac:dyDescent="0.25">
      <c r="A906">
        <v>61736</v>
      </c>
      <c r="B906" s="2" t="str">
        <f>HYPERLINK("https://digital.lib.ecu.edu/61736")</f>
        <v>https://digital.lib.ecu.edu/61736</v>
      </c>
    </row>
    <row r="907" spans="1:2" x14ac:dyDescent="0.25">
      <c r="A907">
        <v>61735</v>
      </c>
      <c r="B907" s="2" t="str">
        <f>HYPERLINK("https://digital.lib.ecu.edu/61735")</f>
        <v>https://digital.lib.ecu.edu/61735</v>
      </c>
    </row>
    <row r="908" spans="1:2" x14ac:dyDescent="0.25">
      <c r="A908">
        <v>61734</v>
      </c>
      <c r="B908" s="2" t="str">
        <f>HYPERLINK("https://digital.lib.ecu.edu/61734")</f>
        <v>https://digital.lib.ecu.edu/61734</v>
      </c>
    </row>
    <row r="909" spans="1:2" x14ac:dyDescent="0.25">
      <c r="A909">
        <v>61733</v>
      </c>
      <c r="B909" s="2" t="str">
        <f>HYPERLINK("https://digital.lib.ecu.edu/61733")</f>
        <v>https://digital.lib.ecu.edu/61733</v>
      </c>
    </row>
    <row r="910" spans="1:2" x14ac:dyDescent="0.25">
      <c r="A910">
        <v>61732</v>
      </c>
      <c r="B910" s="2" t="str">
        <f>HYPERLINK("https://digital.lib.ecu.edu/61732")</f>
        <v>https://digital.lib.ecu.edu/61732</v>
      </c>
    </row>
    <row r="911" spans="1:2" x14ac:dyDescent="0.25">
      <c r="A911">
        <v>61731</v>
      </c>
      <c r="B911" s="2" t="str">
        <f>HYPERLINK("https://digital.lib.ecu.edu/61731")</f>
        <v>https://digital.lib.ecu.edu/61731</v>
      </c>
    </row>
    <row r="912" spans="1:2" x14ac:dyDescent="0.25">
      <c r="A912">
        <v>61730</v>
      </c>
      <c r="B912" s="2" t="str">
        <f>HYPERLINK("https://digital.lib.ecu.edu/61730")</f>
        <v>https://digital.lib.ecu.edu/61730</v>
      </c>
    </row>
    <row r="913" spans="1:2" x14ac:dyDescent="0.25">
      <c r="A913">
        <v>61729</v>
      </c>
      <c r="B913" s="2" t="str">
        <f>HYPERLINK("https://digital.lib.ecu.edu/61729")</f>
        <v>https://digital.lib.ecu.edu/61729</v>
      </c>
    </row>
    <row r="914" spans="1:2" x14ac:dyDescent="0.25">
      <c r="A914">
        <v>61728</v>
      </c>
      <c r="B914" s="2" t="str">
        <f>HYPERLINK("https://digital.lib.ecu.edu/61728")</f>
        <v>https://digital.lib.ecu.edu/61728</v>
      </c>
    </row>
    <row r="915" spans="1:2" x14ac:dyDescent="0.25">
      <c r="A915">
        <v>61727</v>
      </c>
      <c r="B915" s="2" t="str">
        <f>HYPERLINK("https://digital.lib.ecu.edu/61727")</f>
        <v>https://digital.lib.ecu.edu/61727</v>
      </c>
    </row>
    <row r="916" spans="1:2" x14ac:dyDescent="0.25">
      <c r="A916">
        <v>61726</v>
      </c>
      <c r="B916" s="2" t="str">
        <f>HYPERLINK("https://digital.lib.ecu.edu/61726")</f>
        <v>https://digital.lib.ecu.edu/61726</v>
      </c>
    </row>
    <row r="917" spans="1:2" x14ac:dyDescent="0.25">
      <c r="A917">
        <v>61725</v>
      </c>
      <c r="B917" s="2" t="str">
        <f>HYPERLINK("https://digital.lib.ecu.edu/61725")</f>
        <v>https://digital.lib.ecu.edu/61725</v>
      </c>
    </row>
    <row r="918" spans="1:2" x14ac:dyDescent="0.25">
      <c r="A918">
        <v>61724</v>
      </c>
      <c r="B918" s="2" t="str">
        <f>HYPERLINK("https://digital.lib.ecu.edu/61724")</f>
        <v>https://digital.lib.ecu.edu/61724</v>
      </c>
    </row>
    <row r="919" spans="1:2" x14ac:dyDescent="0.25">
      <c r="A919">
        <v>61723</v>
      </c>
      <c r="B919" s="2" t="str">
        <f>HYPERLINK("https://digital.lib.ecu.edu/61723")</f>
        <v>https://digital.lib.ecu.edu/61723</v>
      </c>
    </row>
    <row r="920" spans="1:2" x14ac:dyDescent="0.25">
      <c r="A920">
        <v>61722</v>
      </c>
      <c r="B920" s="2" t="str">
        <f>HYPERLINK("https://digital.lib.ecu.edu/61722")</f>
        <v>https://digital.lib.ecu.edu/61722</v>
      </c>
    </row>
    <row r="921" spans="1:2" x14ac:dyDescent="0.25">
      <c r="A921">
        <v>61721</v>
      </c>
      <c r="B921" s="2" t="str">
        <f>HYPERLINK("https://digital.lib.ecu.edu/61721")</f>
        <v>https://digital.lib.ecu.edu/61721</v>
      </c>
    </row>
    <row r="922" spans="1:2" x14ac:dyDescent="0.25">
      <c r="A922">
        <v>61720</v>
      </c>
      <c r="B922" s="2" t="str">
        <f>HYPERLINK("https://digital.lib.ecu.edu/61720")</f>
        <v>https://digital.lib.ecu.edu/61720</v>
      </c>
    </row>
    <row r="923" spans="1:2" x14ac:dyDescent="0.25">
      <c r="A923">
        <v>61719</v>
      </c>
      <c r="B923" s="2" t="str">
        <f>HYPERLINK("https://digital.lib.ecu.edu/61719")</f>
        <v>https://digital.lib.ecu.edu/61719</v>
      </c>
    </row>
    <row r="924" spans="1:2" x14ac:dyDescent="0.25">
      <c r="A924">
        <v>61718</v>
      </c>
      <c r="B924" s="2" t="str">
        <f>HYPERLINK("https://digital.lib.ecu.edu/61718")</f>
        <v>https://digital.lib.ecu.edu/61718</v>
      </c>
    </row>
    <row r="925" spans="1:2" x14ac:dyDescent="0.25">
      <c r="A925">
        <v>61717</v>
      </c>
      <c r="B925" s="2" t="str">
        <f>HYPERLINK("https://digital.lib.ecu.edu/61717")</f>
        <v>https://digital.lib.ecu.edu/61717</v>
      </c>
    </row>
    <row r="926" spans="1:2" x14ac:dyDescent="0.25">
      <c r="A926">
        <v>61716</v>
      </c>
      <c r="B926" s="2" t="str">
        <f>HYPERLINK("https://digital.lib.ecu.edu/61716")</f>
        <v>https://digital.lib.ecu.edu/61716</v>
      </c>
    </row>
    <row r="927" spans="1:2" x14ac:dyDescent="0.25">
      <c r="A927">
        <v>61715</v>
      </c>
      <c r="B927" s="2" t="str">
        <f>HYPERLINK("https://digital.lib.ecu.edu/61715")</f>
        <v>https://digital.lib.ecu.edu/61715</v>
      </c>
    </row>
    <row r="928" spans="1:2" x14ac:dyDescent="0.25">
      <c r="A928">
        <v>61714</v>
      </c>
      <c r="B928" s="2" t="str">
        <f>HYPERLINK("https://digital.lib.ecu.edu/61714")</f>
        <v>https://digital.lib.ecu.edu/61714</v>
      </c>
    </row>
    <row r="929" spans="1:2" x14ac:dyDescent="0.25">
      <c r="A929">
        <v>61713</v>
      </c>
      <c r="B929" s="2" t="str">
        <f>HYPERLINK("https://digital.lib.ecu.edu/61713")</f>
        <v>https://digital.lib.ecu.edu/61713</v>
      </c>
    </row>
    <row r="930" spans="1:2" x14ac:dyDescent="0.25">
      <c r="A930">
        <v>61712</v>
      </c>
      <c r="B930" s="2" t="str">
        <f>HYPERLINK("https://digital.lib.ecu.edu/61712")</f>
        <v>https://digital.lib.ecu.edu/61712</v>
      </c>
    </row>
    <row r="931" spans="1:2" x14ac:dyDescent="0.25">
      <c r="A931">
        <v>61711</v>
      </c>
      <c r="B931" s="2" t="str">
        <f>HYPERLINK("https://digital.lib.ecu.edu/61711")</f>
        <v>https://digital.lib.ecu.edu/61711</v>
      </c>
    </row>
    <row r="932" spans="1:2" x14ac:dyDescent="0.25">
      <c r="A932">
        <v>61710</v>
      </c>
      <c r="B932" s="2" t="str">
        <f>HYPERLINK("https://digital.lib.ecu.edu/61710")</f>
        <v>https://digital.lib.ecu.edu/61710</v>
      </c>
    </row>
    <row r="933" spans="1:2" x14ac:dyDescent="0.25">
      <c r="A933">
        <v>61709</v>
      </c>
      <c r="B933" s="2" t="str">
        <f>HYPERLINK("https://digital.lib.ecu.edu/61709")</f>
        <v>https://digital.lib.ecu.edu/61709</v>
      </c>
    </row>
    <row r="934" spans="1:2" x14ac:dyDescent="0.25">
      <c r="A934">
        <v>61708</v>
      </c>
      <c r="B934" s="2" t="str">
        <f>HYPERLINK("https://digital.lib.ecu.edu/61708")</f>
        <v>https://digital.lib.ecu.edu/61708</v>
      </c>
    </row>
    <row r="935" spans="1:2" x14ac:dyDescent="0.25">
      <c r="A935">
        <v>61707</v>
      </c>
      <c r="B935" s="2" t="str">
        <f>HYPERLINK("https://digital.lib.ecu.edu/61707")</f>
        <v>https://digital.lib.ecu.edu/61707</v>
      </c>
    </row>
    <row r="936" spans="1:2" x14ac:dyDescent="0.25">
      <c r="A936">
        <v>61706</v>
      </c>
      <c r="B936" s="2" t="str">
        <f>HYPERLINK("https://digital.lib.ecu.edu/61706")</f>
        <v>https://digital.lib.ecu.edu/61706</v>
      </c>
    </row>
    <row r="937" spans="1:2" x14ac:dyDescent="0.25">
      <c r="A937">
        <v>61705</v>
      </c>
      <c r="B937" s="2" t="str">
        <f>HYPERLINK("https://digital.lib.ecu.edu/61705")</f>
        <v>https://digital.lib.ecu.edu/61705</v>
      </c>
    </row>
    <row r="938" spans="1:2" x14ac:dyDescent="0.25">
      <c r="A938">
        <v>61704</v>
      </c>
      <c r="B938" s="2" t="str">
        <f>HYPERLINK("https://digital.lib.ecu.edu/61704")</f>
        <v>https://digital.lib.ecu.edu/61704</v>
      </c>
    </row>
    <row r="939" spans="1:2" x14ac:dyDescent="0.25">
      <c r="A939">
        <v>61703</v>
      </c>
      <c r="B939" s="2" t="str">
        <f>HYPERLINK("https://digital.lib.ecu.edu/61703")</f>
        <v>https://digital.lib.ecu.edu/61703</v>
      </c>
    </row>
    <row r="940" spans="1:2" x14ac:dyDescent="0.25">
      <c r="A940">
        <v>61702</v>
      </c>
      <c r="B940" s="2" t="str">
        <f>HYPERLINK("https://digital.lib.ecu.edu/61702")</f>
        <v>https://digital.lib.ecu.edu/61702</v>
      </c>
    </row>
    <row r="941" spans="1:2" x14ac:dyDescent="0.25">
      <c r="A941">
        <v>61701</v>
      </c>
      <c r="B941" s="2" t="str">
        <f>HYPERLINK("https://digital.lib.ecu.edu/61701")</f>
        <v>https://digital.lib.ecu.edu/61701</v>
      </c>
    </row>
    <row r="942" spans="1:2" x14ac:dyDescent="0.25">
      <c r="A942">
        <v>61700</v>
      </c>
      <c r="B942" s="2" t="str">
        <f>HYPERLINK("https://digital.lib.ecu.edu/61700")</f>
        <v>https://digital.lib.ecu.edu/61700</v>
      </c>
    </row>
    <row r="943" spans="1:2" x14ac:dyDescent="0.25">
      <c r="A943">
        <v>61699</v>
      </c>
      <c r="B943" s="2" t="str">
        <f>HYPERLINK("https://digital.lib.ecu.edu/61699")</f>
        <v>https://digital.lib.ecu.edu/61699</v>
      </c>
    </row>
    <row r="944" spans="1:2" x14ac:dyDescent="0.25">
      <c r="A944">
        <v>61698</v>
      </c>
      <c r="B944" s="2" t="str">
        <f>HYPERLINK("https://digital.lib.ecu.edu/61698")</f>
        <v>https://digital.lib.ecu.edu/61698</v>
      </c>
    </row>
    <row r="945" spans="1:2" x14ac:dyDescent="0.25">
      <c r="A945">
        <v>61697</v>
      </c>
      <c r="B945" s="2" t="str">
        <f>HYPERLINK("https://digital.lib.ecu.edu/61697")</f>
        <v>https://digital.lib.ecu.edu/61697</v>
      </c>
    </row>
    <row r="946" spans="1:2" x14ac:dyDescent="0.25">
      <c r="A946">
        <v>61696</v>
      </c>
      <c r="B946" s="2" t="str">
        <f>HYPERLINK("https://digital.lib.ecu.edu/61696")</f>
        <v>https://digital.lib.ecu.edu/61696</v>
      </c>
    </row>
    <row r="947" spans="1:2" x14ac:dyDescent="0.25">
      <c r="A947">
        <v>61695</v>
      </c>
      <c r="B947" s="2" t="str">
        <f>HYPERLINK("https://digital.lib.ecu.edu/61695")</f>
        <v>https://digital.lib.ecu.edu/61695</v>
      </c>
    </row>
    <row r="948" spans="1:2" x14ac:dyDescent="0.25">
      <c r="A948">
        <v>61694</v>
      </c>
      <c r="B948" s="2" t="str">
        <f>HYPERLINK("https://digital.lib.ecu.edu/61694")</f>
        <v>https://digital.lib.ecu.edu/61694</v>
      </c>
    </row>
    <row r="949" spans="1:2" x14ac:dyDescent="0.25">
      <c r="A949">
        <v>61693</v>
      </c>
      <c r="B949" s="2" t="str">
        <f>HYPERLINK("https://digital.lib.ecu.edu/61693")</f>
        <v>https://digital.lib.ecu.edu/61693</v>
      </c>
    </row>
    <row r="950" spans="1:2" x14ac:dyDescent="0.25">
      <c r="A950">
        <v>61692</v>
      </c>
      <c r="B950" s="2" t="str">
        <f>HYPERLINK("https://digital.lib.ecu.edu/61692")</f>
        <v>https://digital.lib.ecu.edu/61692</v>
      </c>
    </row>
    <row r="951" spans="1:2" x14ac:dyDescent="0.25">
      <c r="A951">
        <v>61691</v>
      </c>
      <c r="B951" s="2" t="str">
        <f>HYPERLINK("https://digital.lib.ecu.edu/61691")</f>
        <v>https://digital.lib.ecu.edu/61691</v>
      </c>
    </row>
    <row r="952" spans="1:2" x14ac:dyDescent="0.25">
      <c r="A952">
        <v>61690</v>
      </c>
      <c r="B952" s="2" t="str">
        <f>HYPERLINK("https://digital.lib.ecu.edu/61690")</f>
        <v>https://digital.lib.ecu.edu/61690</v>
      </c>
    </row>
    <row r="953" spans="1:2" x14ac:dyDescent="0.25">
      <c r="A953">
        <v>61689</v>
      </c>
      <c r="B953" s="2" t="str">
        <f>HYPERLINK("https://digital.lib.ecu.edu/61689")</f>
        <v>https://digital.lib.ecu.edu/61689</v>
      </c>
    </row>
    <row r="954" spans="1:2" x14ac:dyDescent="0.25">
      <c r="A954">
        <v>61688</v>
      </c>
      <c r="B954" s="2" t="str">
        <f>HYPERLINK("https://digital.lib.ecu.edu/61688")</f>
        <v>https://digital.lib.ecu.edu/61688</v>
      </c>
    </row>
    <row r="955" spans="1:2" x14ac:dyDescent="0.25">
      <c r="A955">
        <v>61687</v>
      </c>
      <c r="B955" s="2" t="str">
        <f>HYPERLINK("https://digital.lib.ecu.edu/61687")</f>
        <v>https://digital.lib.ecu.edu/61687</v>
      </c>
    </row>
    <row r="956" spans="1:2" x14ac:dyDescent="0.25">
      <c r="A956">
        <v>61686</v>
      </c>
      <c r="B956" s="2" t="str">
        <f>HYPERLINK("https://digital.lib.ecu.edu/61686")</f>
        <v>https://digital.lib.ecu.edu/61686</v>
      </c>
    </row>
    <row r="957" spans="1:2" x14ac:dyDescent="0.25">
      <c r="A957">
        <v>61685</v>
      </c>
      <c r="B957" s="2" t="str">
        <f>HYPERLINK("https://digital.lib.ecu.edu/61685")</f>
        <v>https://digital.lib.ecu.edu/61685</v>
      </c>
    </row>
    <row r="958" spans="1:2" x14ac:dyDescent="0.25">
      <c r="A958">
        <v>61684</v>
      </c>
      <c r="B958" s="2" t="str">
        <f>HYPERLINK("https://digital.lib.ecu.edu/61684")</f>
        <v>https://digital.lib.ecu.edu/61684</v>
      </c>
    </row>
    <row r="959" spans="1:2" x14ac:dyDescent="0.25">
      <c r="A959">
        <v>61683</v>
      </c>
      <c r="B959" s="2" t="str">
        <f>HYPERLINK("https://digital.lib.ecu.edu/61683")</f>
        <v>https://digital.lib.ecu.edu/61683</v>
      </c>
    </row>
    <row r="960" spans="1:2" x14ac:dyDescent="0.25">
      <c r="A960">
        <v>61682</v>
      </c>
      <c r="B960" s="2" t="str">
        <f>HYPERLINK("https://digital.lib.ecu.edu/61682")</f>
        <v>https://digital.lib.ecu.edu/61682</v>
      </c>
    </row>
    <row r="961" spans="1:2" x14ac:dyDescent="0.25">
      <c r="A961">
        <v>61681</v>
      </c>
      <c r="B961" s="2" t="str">
        <f>HYPERLINK("https://digital.lib.ecu.edu/61681")</f>
        <v>https://digital.lib.ecu.edu/61681</v>
      </c>
    </row>
    <row r="962" spans="1:2" x14ac:dyDescent="0.25">
      <c r="A962">
        <v>61680</v>
      </c>
      <c r="B962" s="2" t="str">
        <f>HYPERLINK("https://digital.lib.ecu.edu/61680")</f>
        <v>https://digital.lib.ecu.edu/61680</v>
      </c>
    </row>
    <row r="963" spans="1:2" x14ac:dyDescent="0.25">
      <c r="A963">
        <v>61679</v>
      </c>
      <c r="B963" s="2" t="str">
        <f>HYPERLINK("https://digital.lib.ecu.edu/61679")</f>
        <v>https://digital.lib.ecu.edu/61679</v>
      </c>
    </row>
    <row r="964" spans="1:2" x14ac:dyDescent="0.25">
      <c r="A964">
        <v>61678</v>
      </c>
      <c r="B964" s="2" t="str">
        <f>HYPERLINK("https://digital.lib.ecu.edu/61678")</f>
        <v>https://digital.lib.ecu.edu/61678</v>
      </c>
    </row>
    <row r="965" spans="1:2" x14ac:dyDescent="0.25">
      <c r="A965">
        <v>61677</v>
      </c>
      <c r="B965" s="2" t="str">
        <f>HYPERLINK("https://digital.lib.ecu.edu/61677")</f>
        <v>https://digital.lib.ecu.edu/61677</v>
      </c>
    </row>
    <row r="966" spans="1:2" x14ac:dyDescent="0.25">
      <c r="A966">
        <v>61676</v>
      </c>
      <c r="B966" s="2" t="str">
        <f>HYPERLINK("https://digital.lib.ecu.edu/61676")</f>
        <v>https://digital.lib.ecu.edu/61676</v>
      </c>
    </row>
    <row r="967" spans="1:2" x14ac:dyDescent="0.25">
      <c r="A967">
        <v>61675</v>
      </c>
      <c r="B967" s="2" t="str">
        <f>HYPERLINK("https://digital.lib.ecu.edu/61675")</f>
        <v>https://digital.lib.ecu.edu/61675</v>
      </c>
    </row>
    <row r="968" spans="1:2" x14ac:dyDescent="0.25">
      <c r="A968">
        <v>61674</v>
      </c>
      <c r="B968" s="2" t="str">
        <f>HYPERLINK("https://digital.lib.ecu.edu/61674")</f>
        <v>https://digital.lib.ecu.edu/61674</v>
      </c>
    </row>
    <row r="969" spans="1:2" x14ac:dyDescent="0.25">
      <c r="A969">
        <v>61673</v>
      </c>
      <c r="B969" s="2" t="str">
        <f>HYPERLINK("https://digital.lib.ecu.edu/61673")</f>
        <v>https://digital.lib.ecu.edu/61673</v>
      </c>
    </row>
    <row r="970" spans="1:2" x14ac:dyDescent="0.25">
      <c r="A970">
        <v>61672</v>
      </c>
      <c r="B970" s="2" t="str">
        <f>HYPERLINK("https://digital.lib.ecu.edu/61672")</f>
        <v>https://digital.lib.ecu.edu/61672</v>
      </c>
    </row>
    <row r="971" spans="1:2" x14ac:dyDescent="0.25">
      <c r="A971">
        <v>61671</v>
      </c>
      <c r="B971" s="2" t="str">
        <f>HYPERLINK("https://digital.lib.ecu.edu/61671")</f>
        <v>https://digital.lib.ecu.edu/61671</v>
      </c>
    </row>
    <row r="972" spans="1:2" x14ac:dyDescent="0.25">
      <c r="A972">
        <v>61670</v>
      </c>
      <c r="B972" s="2" t="str">
        <f>HYPERLINK("https://digital.lib.ecu.edu/61670")</f>
        <v>https://digital.lib.ecu.edu/61670</v>
      </c>
    </row>
    <row r="973" spans="1:2" x14ac:dyDescent="0.25">
      <c r="A973">
        <v>61669</v>
      </c>
      <c r="B973" s="2" t="str">
        <f>HYPERLINK("https://digital.lib.ecu.edu/61669")</f>
        <v>https://digital.lib.ecu.edu/61669</v>
      </c>
    </row>
    <row r="974" spans="1:2" x14ac:dyDescent="0.25">
      <c r="A974">
        <v>61668</v>
      </c>
      <c r="B974" s="2" t="str">
        <f>HYPERLINK("https://digital.lib.ecu.edu/61668")</f>
        <v>https://digital.lib.ecu.edu/61668</v>
      </c>
    </row>
    <row r="975" spans="1:2" x14ac:dyDescent="0.25">
      <c r="A975">
        <v>61667</v>
      </c>
      <c r="B975" s="2" t="str">
        <f>HYPERLINK("https://digital.lib.ecu.edu/61667")</f>
        <v>https://digital.lib.ecu.edu/61667</v>
      </c>
    </row>
    <row r="976" spans="1:2" x14ac:dyDescent="0.25">
      <c r="A976">
        <v>61666</v>
      </c>
      <c r="B976" s="2" t="str">
        <f>HYPERLINK("https://digital.lib.ecu.edu/61666")</f>
        <v>https://digital.lib.ecu.edu/61666</v>
      </c>
    </row>
    <row r="977" spans="1:2" x14ac:dyDescent="0.25">
      <c r="A977">
        <v>61665</v>
      </c>
      <c r="B977" s="2" t="str">
        <f>HYPERLINK("https://digital.lib.ecu.edu/61665")</f>
        <v>https://digital.lib.ecu.edu/61665</v>
      </c>
    </row>
    <row r="978" spans="1:2" x14ac:dyDescent="0.25">
      <c r="A978">
        <v>61664</v>
      </c>
      <c r="B978" s="2" t="str">
        <f>HYPERLINK("https://digital.lib.ecu.edu/61664")</f>
        <v>https://digital.lib.ecu.edu/61664</v>
      </c>
    </row>
    <row r="979" spans="1:2" x14ac:dyDescent="0.25">
      <c r="A979">
        <v>61663</v>
      </c>
      <c r="B979" s="2" t="str">
        <f>HYPERLINK("https://digital.lib.ecu.edu/61663")</f>
        <v>https://digital.lib.ecu.edu/61663</v>
      </c>
    </row>
    <row r="980" spans="1:2" x14ac:dyDescent="0.25">
      <c r="A980">
        <v>61662</v>
      </c>
      <c r="B980" s="2" t="str">
        <f>HYPERLINK("https://digital.lib.ecu.edu/61662")</f>
        <v>https://digital.lib.ecu.edu/61662</v>
      </c>
    </row>
    <row r="981" spans="1:2" x14ac:dyDescent="0.25">
      <c r="A981">
        <v>61661</v>
      </c>
      <c r="B981" s="2" t="str">
        <f>HYPERLINK("https://digital.lib.ecu.edu/61661")</f>
        <v>https://digital.lib.ecu.edu/61661</v>
      </c>
    </row>
    <row r="982" spans="1:2" x14ac:dyDescent="0.25">
      <c r="A982">
        <v>61660</v>
      </c>
      <c r="B982" s="2" t="str">
        <f>HYPERLINK("https://digital.lib.ecu.edu/61660")</f>
        <v>https://digital.lib.ecu.edu/61660</v>
      </c>
    </row>
    <row r="983" spans="1:2" x14ac:dyDescent="0.25">
      <c r="A983">
        <v>61659</v>
      </c>
      <c r="B983" s="2" t="str">
        <f>HYPERLINK("https://digital.lib.ecu.edu/61659")</f>
        <v>https://digital.lib.ecu.edu/61659</v>
      </c>
    </row>
    <row r="984" spans="1:2" x14ac:dyDescent="0.25">
      <c r="A984">
        <v>61658</v>
      </c>
      <c r="B984" s="2" t="str">
        <f>HYPERLINK("https://digital.lib.ecu.edu/61658")</f>
        <v>https://digital.lib.ecu.edu/61658</v>
      </c>
    </row>
    <row r="985" spans="1:2" x14ac:dyDescent="0.25">
      <c r="A985">
        <v>61657</v>
      </c>
      <c r="B985" s="2" t="str">
        <f>HYPERLINK("https://digital.lib.ecu.edu/61657")</f>
        <v>https://digital.lib.ecu.edu/61657</v>
      </c>
    </row>
    <row r="986" spans="1:2" x14ac:dyDescent="0.25">
      <c r="A986">
        <v>61656</v>
      </c>
      <c r="B986" s="2" t="str">
        <f>HYPERLINK("https://digital.lib.ecu.edu/61656")</f>
        <v>https://digital.lib.ecu.edu/61656</v>
      </c>
    </row>
    <row r="987" spans="1:2" x14ac:dyDescent="0.25">
      <c r="A987">
        <v>61655</v>
      </c>
      <c r="B987" s="2" t="str">
        <f>HYPERLINK("https://digital.lib.ecu.edu/61655")</f>
        <v>https://digital.lib.ecu.edu/61655</v>
      </c>
    </row>
    <row r="988" spans="1:2" x14ac:dyDescent="0.25">
      <c r="A988">
        <v>61654</v>
      </c>
      <c r="B988" s="2" t="str">
        <f>HYPERLINK("https://digital.lib.ecu.edu/61654")</f>
        <v>https://digital.lib.ecu.edu/61654</v>
      </c>
    </row>
    <row r="989" spans="1:2" x14ac:dyDescent="0.25">
      <c r="A989">
        <v>61653</v>
      </c>
      <c r="B989" s="2" t="str">
        <f>HYPERLINK("https://digital.lib.ecu.edu/61653")</f>
        <v>https://digital.lib.ecu.edu/61653</v>
      </c>
    </row>
    <row r="990" spans="1:2" x14ac:dyDescent="0.25">
      <c r="A990">
        <v>61652</v>
      </c>
      <c r="B990" s="2" t="str">
        <f>HYPERLINK("https://digital.lib.ecu.edu/61652")</f>
        <v>https://digital.lib.ecu.edu/61652</v>
      </c>
    </row>
    <row r="991" spans="1:2" x14ac:dyDescent="0.25">
      <c r="A991">
        <v>61651</v>
      </c>
      <c r="B991" s="2" t="str">
        <f>HYPERLINK("https://digital.lib.ecu.edu/61651")</f>
        <v>https://digital.lib.ecu.edu/61651</v>
      </c>
    </row>
    <row r="992" spans="1:2" x14ac:dyDescent="0.25">
      <c r="A992">
        <v>61650</v>
      </c>
      <c r="B992" s="2" t="str">
        <f>HYPERLINK("https://digital.lib.ecu.edu/61650")</f>
        <v>https://digital.lib.ecu.edu/61650</v>
      </c>
    </row>
    <row r="993" spans="1:2" x14ac:dyDescent="0.25">
      <c r="A993">
        <v>61649</v>
      </c>
      <c r="B993" s="2" t="str">
        <f>HYPERLINK("https://digital.lib.ecu.edu/61649")</f>
        <v>https://digital.lib.ecu.edu/61649</v>
      </c>
    </row>
    <row r="994" spans="1:2" x14ac:dyDescent="0.25">
      <c r="A994">
        <v>61648</v>
      </c>
      <c r="B994" s="2" t="str">
        <f>HYPERLINK("https://digital.lib.ecu.edu/61648")</f>
        <v>https://digital.lib.ecu.edu/61648</v>
      </c>
    </row>
    <row r="995" spans="1:2" x14ac:dyDescent="0.25">
      <c r="A995">
        <v>61647</v>
      </c>
      <c r="B995" s="2" t="str">
        <f>HYPERLINK("https://digital.lib.ecu.edu/61647")</f>
        <v>https://digital.lib.ecu.edu/61647</v>
      </c>
    </row>
    <row r="996" spans="1:2" x14ac:dyDescent="0.25">
      <c r="A996">
        <v>61646</v>
      </c>
      <c r="B996" s="2" t="str">
        <f>HYPERLINK("https://digital.lib.ecu.edu/61646")</f>
        <v>https://digital.lib.ecu.edu/61646</v>
      </c>
    </row>
    <row r="997" spans="1:2" x14ac:dyDescent="0.25">
      <c r="A997">
        <v>61645</v>
      </c>
      <c r="B997" s="2" t="str">
        <f>HYPERLINK("https://digital.lib.ecu.edu/61645")</f>
        <v>https://digital.lib.ecu.edu/61645</v>
      </c>
    </row>
    <row r="998" spans="1:2" x14ac:dyDescent="0.25">
      <c r="A998">
        <v>61644</v>
      </c>
      <c r="B998" s="2" t="str">
        <f>HYPERLINK("https://digital.lib.ecu.edu/61644")</f>
        <v>https://digital.lib.ecu.edu/61644</v>
      </c>
    </row>
    <row r="999" spans="1:2" x14ac:dyDescent="0.25">
      <c r="A999">
        <v>61643</v>
      </c>
      <c r="B999" s="2" t="str">
        <f>HYPERLINK("https://digital.lib.ecu.edu/61643")</f>
        <v>https://digital.lib.ecu.edu/61643</v>
      </c>
    </row>
    <row r="1000" spans="1:2" x14ac:dyDescent="0.25">
      <c r="A1000">
        <v>61642</v>
      </c>
      <c r="B1000" s="2" t="str">
        <f>HYPERLINK("https://digital.lib.ecu.edu/61642")</f>
        <v>https://digital.lib.ecu.edu/61642</v>
      </c>
    </row>
    <row r="1001" spans="1:2" x14ac:dyDescent="0.25">
      <c r="A1001">
        <v>61641</v>
      </c>
      <c r="B1001" s="2" t="str">
        <f>HYPERLINK("https://digital.lib.ecu.edu/61641")</f>
        <v>https://digital.lib.ecu.edu/61641</v>
      </c>
    </row>
    <row r="1002" spans="1:2" x14ac:dyDescent="0.25">
      <c r="A1002">
        <v>61640</v>
      </c>
      <c r="B1002" s="2" t="str">
        <f>HYPERLINK("https://digital.lib.ecu.edu/61640")</f>
        <v>https://digital.lib.ecu.edu/61640</v>
      </c>
    </row>
    <row r="1003" spans="1:2" x14ac:dyDescent="0.25">
      <c r="A1003">
        <v>61639</v>
      </c>
      <c r="B1003" s="2" t="str">
        <f>HYPERLINK("https://digital.lib.ecu.edu/61639")</f>
        <v>https://digital.lib.ecu.edu/61639</v>
      </c>
    </row>
    <row r="1004" spans="1:2" x14ac:dyDescent="0.25">
      <c r="A1004">
        <v>61638</v>
      </c>
      <c r="B1004" s="2" t="str">
        <f>HYPERLINK("https://digital.lib.ecu.edu/61638")</f>
        <v>https://digital.lib.ecu.edu/61638</v>
      </c>
    </row>
    <row r="1005" spans="1:2" x14ac:dyDescent="0.25">
      <c r="A1005">
        <v>61637</v>
      </c>
      <c r="B1005" s="2" t="str">
        <f>HYPERLINK("https://digital.lib.ecu.edu/61637")</f>
        <v>https://digital.lib.ecu.edu/61637</v>
      </c>
    </row>
    <row r="1006" spans="1:2" x14ac:dyDescent="0.25">
      <c r="A1006">
        <v>61636</v>
      </c>
      <c r="B1006" s="2" t="str">
        <f>HYPERLINK("https://digital.lib.ecu.edu/61636")</f>
        <v>https://digital.lib.ecu.edu/61636</v>
      </c>
    </row>
    <row r="1007" spans="1:2" x14ac:dyDescent="0.25">
      <c r="A1007">
        <v>61635</v>
      </c>
      <c r="B1007" s="2" t="str">
        <f>HYPERLINK("https://digital.lib.ecu.edu/61635")</f>
        <v>https://digital.lib.ecu.edu/61635</v>
      </c>
    </row>
    <row r="1008" spans="1:2" x14ac:dyDescent="0.25">
      <c r="A1008">
        <v>61634</v>
      </c>
      <c r="B1008" s="2" t="str">
        <f>HYPERLINK("https://digital.lib.ecu.edu/61634")</f>
        <v>https://digital.lib.ecu.edu/61634</v>
      </c>
    </row>
    <row r="1009" spans="1:2" x14ac:dyDescent="0.25">
      <c r="A1009">
        <v>61633</v>
      </c>
      <c r="B1009" s="2" t="str">
        <f>HYPERLINK("https://digital.lib.ecu.edu/61633")</f>
        <v>https://digital.lib.ecu.edu/61633</v>
      </c>
    </row>
    <row r="1010" spans="1:2" x14ac:dyDescent="0.25">
      <c r="A1010">
        <v>61632</v>
      </c>
      <c r="B1010" s="2" t="str">
        <f>HYPERLINK("https://digital.lib.ecu.edu/61632")</f>
        <v>https://digital.lib.ecu.edu/61632</v>
      </c>
    </row>
    <row r="1011" spans="1:2" x14ac:dyDescent="0.25">
      <c r="A1011">
        <v>61631</v>
      </c>
      <c r="B1011" s="2" t="str">
        <f>HYPERLINK("https://digital.lib.ecu.edu/61631")</f>
        <v>https://digital.lib.ecu.edu/61631</v>
      </c>
    </row>
    <row r="1012" spans="1:2" x14ac:dyDescent="0.25">
      <c r="A1012">
        <v>61630</v>
      </c>
      <c r="B1012" s="2" t="str">
        <f>HYPERLINK("https://digital.lib.ecu.edu/61630")</f>
        <v>https://digital.lib.ecu.edu/61630</v>
      </c>
    </row>
    <row r="1013" spans="1:2" x14ac:dyDescent="0.25">
      <c r="A1013">
        <v>61629</v>
      </c>
      <c r="B1013" s="2" t="str">
        <f>HYPERLINK("https://digital.lib.ecu.edu/61629")</f>
        <v>https://digital.lib.ecu.edu/61629</v>
      </c>
    </row>
    <row r="1014" spans="1:2" x14ac:dyDescent="0.25">
      <c r="A1014">
        <v>61628</v>
      </c>
      <c r="B1014" s="2" t="str">
        <f>HYPERLINK("https://digital.lib.ecu.edu/61628")</f>
        <v>https://digital.lib.ecu.edu/61628</v>
      </c>
    </row>
    <row r="1015" spans="1:2" x14ac:dyDescent="0.25">
      <c r="A1015">
        <v>61627</v>
      </c>
      <c r="B1015" s="2" t="str">
        <f>HYPERLINK("https://digital.lib.ecu.edu/61627")</f>
        <v>https://digital.lib.ecu.edu/61627</v>
      </c>
    </row>
    <row r="1016" spans="1:2" x14ac:dyDescent="0.25">
      <c r="A1016">
        <v>61626</v>
      </c>
      <c r="B1016" s="2" t="str">
        <f>HYPERLINK("https://digital.lib.ecu.edu/61626")</f>
        <v>https://digital.lib.ecu.edu/61626</v>
      </c>
    </row>
    <row r="1017" spans="1:2" x14ac:dyDescent="0.25">
      <c r="A1017">
        <v>61625</v>
      </c>
      <c r="B1017" s="2" t="str">
        <f>HYPERLINK("https://digital.lib.ecu.edu/61625")</f>
        <v>https://digital.lib.ecu.edu/61625</v>
      </c>
    </row>
    <row r="1018" spans="1:2" x14ac:dyDescent="0.25">
      <c r="A1018">
        <v>61624</v>
      </c>
      <c r="B1018" s="2" t="str">
        <f>HYPERLINK("https://digital.lib.ecu.edu/61624")</f>
        <v>https://digital.lib.ecu.edu/61624</v>
      </c>
    </row>
    <row r="1019" spans="1:2" x14ac:dyDescent="0.25">
      <c r="A1019">
        <v>61623</v>
      </c>
      <c r="B1019" s="2" t="str">
        <f>HYPERLINK("https://digital.lib.ecu.edu/61623")</f>
        <v>https://digital.lib.ecu.edu/61623</v>
      </c>
    </row>
    <row r="1020" spans="1:2" x14ac:dyDescent="0.25">
      <c r="A1020">
        <v>61622</v>
      </c>
      <c r="B1020" s="2" t="str">
        <f>HYPERLINK("https://digital.lib.ecu.edu/61622")</f>
        <v>https://digital.lib.ecu.edu/61622</v>
      </c>
    </row>
    <row r="1021" spans="1:2" x14ac:dyDescent="0.25">
      <c r="A1021">
        <v>61621</v>
      </c>
      <c r="B1021" s="2" t="str">
        <f>HYPERLINK("https://digital.lib.ecu.edu/61621")</f>
        <v>https://digital.lib.ecu.edu/61621</v>
      </c>
    </row>
    <row r="1022" spans="1:2" x14ac:dyDescent="0.25">
      <c r="A1022">
        <v>61620</v>
      </c>
      <c r="B1022" s="2" t="str">
        <f>HYPERLINK("https://digital.lib.ecu.edu/61620")</f>
        <v>https://digital.lib.ecu.edu/61620</v>
      </c>
    </row>
    <row r="1023" spans="1:2" x14ac:dyDescent="0.25">
      <c r="A1023">
        <v>61619</v>
      </c>
      <c r="B1023" s="2" t="str">
        <f>HYPERLINK("https://digital.lib.ecu.edu/61619")</f>
        <v>https://digital.lib.ecu.edu/61619</v>
      </c>
    </row>
    <row r="1024" spans="1:2" x14ac:dyDescent="0.25">
      <c r="A1024">
        <v>61618</v>
      </c>
      <c r="B1024" s="2" t="str">
        <f>HYPERLINK("https://digital.lib.ecu.edu/61618")</f>
        <v>https://digital.lib.ecu.edu/61618</v>
      </c>
    </row>
    <row r="1025" spans="1:2" x14ac:dyDescent="0.25">
      <c r="A1025">
        <v>61617</v>
      </c>
      <c r="B1025" s="2" t="str">
        <f>HYPERLINK("https://digital.lib.ecu.edu/61617")</f>
        <v>https://digital.lib.ecu.edu/61617</v>
      </c>
    </row>
    <row r="1026" spans="1:2" x14ac:dyDescent="0.25">
      <c r="A1026">
        <v>61616</v>
      </c>
      <c r="B1026" s="2" t="str">
        <f>HYPERLINK("https://digital.lib.ecu.edu/61616")</f>
        <v>https://digital.lib.ecu.edu/61616</v>
      </c>
    </row>
    <row r="1027" spans="1:2" x14ac:dyDescent="0.25">
      <c r="A1027">
        <v>61615</v>
      </c>
      <c r="B1027" s="2" t="str">
        <f>HYPERLINK("https://digital.lib.ecu.edu/61615")</f>
        <v>https://digital.lib.ecu.edu/61615</v>
      </c>
    </row>
    <row r="1028" spans="1:2" x14ac:dyDescent="0.25">
      <c r="A1028">
        <v>61614</v>
      </c>
      <c r="B1028" s="2" t="str">
        <f>HYPERLINK("https://digital.lib.ecu.edu/61614")</f>
        <v>https://digital.lib.ecu.edu/61614</v>
      </c>
    </row>
    <row r="1029" spans="1:2" x14ac:dyDescent="0.25">
      <c r="A1029">
        <v>61613</v>
      </c>
      <c r="B1029" s="2" t="str">
        <f>HYPERLINK("https://digital.lib.ecu.edu/61613")</f>
        <v>https://digital.lib.ecu.edu/61613</v>
      </c>
    </row>
    <row r="1030" spans="1:2" x14ac:dyDescent="0.25">
      <c r="A1030">
        <v>61612</v>
      </c>
      <c r="B1030" s="2" t="str">
        <f>HYPERLINK("https://digital.lib.ecu.edu/61612")</f>
        <v>https://digital.lib.ecu.edu/61612</v>
      </c>
    </row>
    <row r="1031" spans="1:2" x14ac:dyDescent="0.25">
      <c r="A1031">
        <v>61611</v>
      </c>
      <c r="B1031" s="2" t="str">
        <f>HYPERLINK("https://digital.lib.ecu.edu/61611")</f>
        <v>https://digital.lib.ecu.edu/61611</v>
      </c>
    </row>
    <row r="1032" spans="1:2" x14ac:dyDescent="0.25">
      <c r="A1032">
        <v>61610</v>
      </c>
      <c r="B1032" s="2" t="str">
        <f>HYPERLINK("https://digital.lib.ecu.edu/61610")</f>
        <v>https://digital.lib.ecu.edu/61610</v>
      </c>
    </row>
    <row r="1033" spans="1:2" x14ac:dyDescent="0.25">
      <c r="A1033">
        <v>61609</v>
      </c>
      <c r="B1033" s="2" t="str">
        <f>HYPERLINK("https://digital.lib.ecu.edu/61609")</f>
        <v>https://digital.lib.ecu.edu/61609</v>
      </c>
    </row>
    <row r="1034" spans="1:2" x14ac:dyDescent="0.25">
      <c r="A1034">
        <v>61608</v>
      </c>
      <c r="B1034" s="2" t="str">
        <f>HYPERLINK("https://digital.lib.ecu.edu/61608")</f>
        <v>https://digital.lib.ecu.edu/61608</v>
      </c>
    </row>
    <row r="1035" spans="1:2" x14ac:dyDescent="0.25">
      <c r="A1035">
        <v>61607</v>
      </c>
      <c r="B1035" s="2" t="str">
        <f>HYPERLINK("https://digital.lib.ecu.edu/61607")</f>
        <v>https://digital.lib.ecu.edu/61607</v>
      </c>
    </row>
    <row r="1036" spans="1:2" x14ac:dyDescent="0.25">
      <c r="A1036">
        <v>61606</v>
      </c>
      <c r="B1036" s="2" t="str">
        <f>HYPERLINK("https://digital.lib.ecu.edu/61606")</f>
        <v>https://digital.lib.ecu.edu/61606</v>
      </c>
    </row>
    <row r="1037" spans="1:2" x14ac:dyDescent="0.25">
      <c r="A1037">
        <v>61605</v>
      </c>
      <c r="B1037" s="2" t="str">
        <f>HYPERLINK("https://digital.lib.ecu.edu/61605")</f>
        <v>https://digital.lib.ecu.edu/61605</v>
      </c>
    </row>
    <row r="1038" spans="1:2" x14ac:dyDescent="0.25">
      <c r="A1038">
        <v>61604</v>
      </c>
      <c r="B1038" s="2" t="str">
        <f>HYPERLINK("https://digital.lib.ecu.edu/61604")</f>
        <v>https://digital.lib.ecu.edu/61604</v>
      </c>
    </row>
    <row r="1039" spans="1:2" x14ac:dyDescent="0.25">
      <c r="A1039">
        <v>61603</v>
      </c>
      <c r="B1039" s="2" t="str">
        <f>HYPERLINK("https://digital.lib.ecu.edu/61603")</f>
        <v>https://digital.lib.ecu.edu/61603</v>
      </c>
    </row>
    <row r="1040" spans="1:2" x14ac:dyDescent="0.25">
      <c r="A1040">
        <v>61602</v>
      </c>
      <c r="B1040" s="2" t="str">
        <f>HYPERLINK("https://digital.lib.ecu.edu/61602")</f>
        <v>https://digital.lib.ecu.edu/61602</v>
      </c>
    </row>
    <row r="1041" spans="1:2" x14ac:dyDescent="0.25">
      <c r="A1041">
        <v>61601</v>
      </c>
      <c r="B1041" s="2" t="str">
        <f>HYPERLINK("https://digital.lib.ecu.edu/61601")</f>
        <v>https://digital.lib.ecu.edu/61601</v>
      </c>
    </row>
    <row r="1042" spans="1:2" x14ac:dyDescent="0.25">
      <c r="A1042">
        <v>61600</v>
      </c>
      <c r="B1042" s="2" t="str">
        <f>HYPERLINK("https://digital.lib.ecu.edu/61600")</f>
        <v>https://digital.lib.ecu.edu/61600</v>
      </c>
    </row>
    <row r="1043" spans="1:2" x14ac:dyDescent="0.25">
      <c r="A1043">
        <v>61599</v>
      </c>
      <c r="B1043" s="2" t="str">
        <f>HYPERLINK("https://digital.lib.ecu.edu/61599")</f>
        <v>https://digital.lib.ecu.edu/61599</v>
      </c>
    </row>
    <row r="1044" spans="1:2" x14ac:dyDescent="0.25">
      <c r="A1044">
        <v>61598</v>
      </c>
      <c r="B1044" s="2" t="str">
        <f>HYPERLINK("https://digital.lib.ecu.edu/61598")</f>
        <v>https://digital.lib.ecu.edu/61598</v>
      </c>
    </row>
    <row r="1045" spans="1:2" x14ac:dyDescent="0.25">
      <c r="A1045">
        <v>61597</v>
      </c>
      <c r="B1045" s="2" t="str">
        <f>HYPERLINK("https://digital.lib.ecu.edu/61597")</f>
        <v>https://digital.lib.ecu.edu/61597</v>
      </c>
    </row>
    <row r="1046" spans="1:2" x14ac:dyDescent="0.25">
      <c r="A1046">
        <v>61596</v>
      </c>
      <c r="B1046" s="2" t="str">
        <f>HYPERLINK("https://digital.lib.ecu.edu/61596")</f>
        <v>https://digital.lib.ecu.edu/61596</v>
      </c>
    </row>
    <row r="1047" spans="1:2" x14ac:dyDescent="0.25">
      <c r="A1047">
        <v>61595</v>
      </c>
      <c r="B1047" s="2" t="str">
        <f>HYPERLINK("https://digital.lib.ecu.edu/61595")</f>
        <v>https://digital.lib.ecu.edu/61595</v>
      </c>
    </row>
    <row r="1048" spans="1:2" x14ac:dyDescent="0.25">
      <c r="A1048">
        <v>61594</v>
      </c>
      <c r="B1048" s="2" t="str">
        <f>HYPERLINK("https://digital.lib.ecu.edu/61594")</f>
        <v>https://digital.lib.ecu.edu/61594</v>
      </c>
    </row>
    <row r="1049" spans="1:2" x14ac:dyDescent="0.25">
      <c r="A1049">
        <v>61593</v>
      </c>
      <c r="B1049" s="2" t="str">
        <f>HYPERLINK("https://digital.lib.ecu.edu/61593")</f>
        <v>https://digital.lib.ecu.edu/61593</v>
      </c>
    </row>
    <row r="1050" spans="1:2" x14ac:dyDescent="0.25">
      <c r="A1050">
        <v>61592</v>
      </c>
      <c r="B1050" s="2" t="str">
        <f>HYPERLINK("https://digital.lib.ecu.edu/61592")</f>
        <v>https://digital.lib.ecu.edu/61592</v>
      </c>
    </row>
    <row r="1051" spans="1:2" x14ac:dyDescent="0.25">
      <c r="A1051">
        <v>61591</v>
      </c>
      <c r="B1051" s="2" t="str">
        <f>HYPERLINK("https://digital.lib.ecu.edu/61591")</f>
        <v>https://digital.lib.ecu.edu/61591</v>
      </c>
    </row>
    <row r="1052" spans="1:2" x14ac:dyDescent="0.25">
      <c r="A1052">
        <v>61590</v>
      </c>
      <c r="B1052" s="2" t="str">
        <f>HYPERLINK("https://digital.lib.ecu.edu/61590")</f>
        <v>https://digital.lib.ecu.edu/61590</v>
      </c>
    </row>
    <row r="1053" spans="1:2" x14ac:dyDescent="0.25">
      <c r="A1053">
        <v>61589</v>
      </c>
      <c r="B1053" s="2" t="str">
        <f>HYPERLINK("https://digital.lib.ecu.edu/61589")</f>
        <v>https://digital.lib.ecu.edu/61589</v>
      </c>
    </row>
    <row r="1054" spans="1:2" x14ac:dyDescent="0.25">
      <c r="A1054">
        <v>61588</v>
      </c>
      <c r="B1054" s="2" t="str">
        <f>HYPERLINK("https://digital.lib.ecu.edu/61588")</f>
        <v>https://digital.lib.ecu.edu/61588</v>
      </c>
    </row>
    <row r="1055" spans="1:2" x14ac:dyDescent="0.25">
      <c r="A1055">
        <v>61587</v>
      </c>
      <c r="B1055" s="2" t="str">
        <f>HYPERLINK("https://digital.lib.ecu.edu/61587")</f>
        <v>https://digital.lib.ecu.edu/61587</v>
      </c>
    </row>
    <row r="1056" spans="1:2" x14ac:dyDescent="0.25">
      <c r="A1056">
        <v>61586</v>
      </c>
      <c r="B1056" s="2" t="str">
        <f>HYPERLINK("https://digital.lib.ecu.edu/61586")</f>
        <v>https://digital.lib.ecu.edu/61586</v>
      </c>
    </row>
    <row r="1057" spans="1:2" x14ac:dyDescent="0.25">
      <c r="A1057">
        <v>61585</v>
      </c>
      <c r="B1057" s="2" t="str">
        <f>HYPERLINK("https://digital.lib.ecu.edu/61585")</f>
        <v>https://digital.lib.ecu.edu/61585</v>
      </c>
    </row>
    <row r="1058" spans="1:2" x14ac:dyDescent="0.25">
      <c r="A1058">
        <v>61584</v>
      </c>
      <c r="B1058" s="2" t="str">
        <f>HYPERLINK("https://digital.lib.ecu.edu/61584")</f>
        <v>https://digital.lib.ecu.edu/61584</v>
      </c>
    </row>
    <row r="1059" spans="1:2" x14ac:dyDescent="0.25">
      <c r="A1059">
        <v>61583</v>
      </c>
      <c r="B1059" s="2" t="str">
        <f>HYPERLINK("https://digital.lib.ecu.edu/61583")</f>
        <v>https://digital.lib.ecu.edu/61583</v>
      </c>
    </row>
    <row r="1060" spans="1:2" x14ac:dyDescent="0.25">
      <c r="A1060">
        <v>61582</v>
      </c>
      <c r="B1060" s="2" t="str">
        <f>HYPERLINK("https://digital.lib.ecu.edu/61582")</f>
        <v>https://digital.lib.ecu.edu/61582</v>
      </c>
    </row>
    <row r="1061" spans="1:2" x14ac:dyDescent="0.25">
      <c r="A1061">
        <v>61581</v>
      </c>
      <c r="B1061" s="2" t="str">
        <f>HYPERLINK("https://digital.lib.ecu.edu/61581")</f>
        <v>https://digital.lib.ecu.edu/61581</v>
      </c>
    </row>
    <row r="1062" spans="1:2" x14ac:dyDescent="0.25">
      <c r="A1062">
        <v>61580</v>
      </c>
      <c r="B1062" s="2" t="str">
        <f>HYPERLINK("https://digital.lib.ecu.edu/61580")</f>
        <v>https://digital.lib.ecu.edu/61580</v>
      </c>
    </row>
    <row r="1063" spans="1:2" x14ac:dyDescent="0.25">
      <c r="A1063">
        <v>61579</v>
      </c>
      <c r="B1063" s="2" t="str">
        <f>HYPERLINK("https://digital.lib.ecu.edu/61579")</f>
        <v>https://digital.lib.ecu.edu/61579</v>
      </c>
    </row>
    <row r="1064" spans="1:2" x14ac:dyDescent="0.25">
      <c r="A1064">
        <v>61578</v>
      </c>
      <c r="B1064" s="2" t="str">
        <f>HYPERLINK("https://digital.lib.ecu.edu/61578")</f>
        <v>https://digital.lib.ecu.edu/61578</v>
      </c>
    </row>
    <row r="1065" spans="1:2" x14ac:dyDescent="0.25">
      <c r="A1065">
        <v>61577</v>
      </c>
      <c r="B1065" s="2" t="str">
        <f>HYPERLINK("https://digital.lib.ecu.edu/61577")</f>
        <v>https://digital.lib.ecu.edu/61577</v>
      </c>
    </row>
    <row r="1066" spans="1:2" x14ac:dyDescent="0.25">
      <c r="A1066">
        <v>61576</v>
      </c>
      <c r="B1066" s="2" t="str">
        <f>HYPERLINK("https://digital.lib.ecu.edu/61576")</f>
        <v>https://digital.lib.ecu.edu/61576</v>
      </c>
    </row>
    <row r="1067" spans="1:2" x14ac:dyDescent="0.25">
      <c r="A1067">
        <v>61575</v>
      </c>
      <c r="B1067" s="2" t="str">
        <f>HYPERLINK("https://digital.lib.ecu.edu/61575")</f>
        <v>https://digital.lib.ecu.edu/61575</v>
      </c>
    </row>
    <row r="1068" spans="1:2" x14ac:dyDescent="0.25">
      <c r="A1068">
        <v>61574</v>
      </c>
      <c r="B1068" s="2" t="str">
        <f>HYPERLINK("https://digital.lib.ecu.edu/61574")</f>
        <v>https://digital.lib.ecu.edu/61574</v>
      </c>
    </row>
    <row r="1069" spans="1:2" x14ac:dyDescent="0.25">
      <c r="A1069">
        <v>61573</v>
      </c>
      <c r="B1069" s="2" t="str">
        <f>HYPERLINK("https://digital.lib.ecu.edu/61573")</f>
        <v>https://digital.lib.ecu.edu/61573</v>
      </c>
    </row>
    <row r="1070" spans="1:2" x14ac:dyDescent="0.25">
      <c r="A1070">
        <v>61572</v>
      </c>
      <c r="B1070" s="2" t="str">
        <f>HYPERLINK("https://digital.lib.ecu.edu/61572")</f>
        <v>https://digital.lib.ecu.edu/61572</v>
      </c>
    </row>
    <row r="1071" spans="1:2" x14ac:dyDescent="0.25">
      <c r="A1071">
        <v>61571</v>
      </c>
      <c r="B1071" s="2" t="str">
        <f>HYPERLINK("https://digital.lib.ecu.edu/61571")</f>
        <v>https://digital.lib.ecu.edu/61571</v>
      </c>
    </row>
    <row r="1072" spans="1:2" x14ac:dyDescent="0.25">
      <c r="A1072">
        <v>61570</v>
      </c>
      <c r="B1072" s="2" t="str">
        <f>HYPERLINK("https://digital.lib.ecu.edu/61570")</f>
        <v>https://digital.lib.ecu.edu/61570</v>
      </c>
    </row>
    <row r="1073" spans="1:2" x14ac:dyDescent="0.25">
      <c r="A1073">
        <v>61569</v>
      </c>
      <c r="B1073" s="2" t="str">
        <f>HYPERLINK("https://digital.lib.ecu.edu/61569")</f>
        <v>https://digital.lib.ecu.edu/61569</v>
      </c>
    </row>
    <row r="1074" spans="1:2" x14ac:dyDescent="0.25">
      <c r="A1074">
        <v>61568</v>
      </c>
      <c r="B1074" s="2" t="str">
        <f>HYPERLINK("https://digital.lib.ecu.edu/61568")</f>
        <v>https://digital.lib.ecu.edu/61568</v>
      </c>
    </row>
    <row r="1075" spans="1:2" x14ac:dyDescent="0.25">
      <c r="A1075">
        <v>61567</v>
      </c>
      <c r="B1075" s="2" t="str">
        <f>HYPERLINK("https://digital.lib.ecu.edu/61567")</f>
        <v>https://digital.lib.ecu.edu/61567</v>
      </c>
    </row>
    <row r="1076" spans="1:2" x14ac:dyDescent="0.25">
      <c r="A1076">
        <v>61566</v>
      </c>
      <c r="B1076" s="2" t="str">
        <f>HYPERLINK("https://digital.lib.ecu.edu/61566")</f>
        <v>https://digital.lib.ecu.edu/61566</v>
      </c>
    </row>
    <row r="1077" spans="1:2" x14ac:dyDescent="0.25">
      <c r="A1077">
        <v>61565</v>
      </c>
      <c r="B1077" s="2" t="str">
        <f>HYPERLINK("https://digital.lib.ecu.edu/61565")</f>
        <v>https://digital.lib.ecu.edu/61565</v>
      </c>
    </row>
    <row r="1078" spans="1:2" x14ac:dyDescent="0.25">
      <c r="A1078">
        <v>61564</v>
      </c>
      <c r="B1078" s="2" t="str">
        <f>HYPERLINK("https://digital.lib.ecu.edu/61564")</f>
        <v>https://digital.lib.ecu.edu/61564</v>
      </c>
    </row>
    <row r="1079" spans="1:2" x14ac:dyDescent="0.25">
      <c r="A1079">
        <v>61563</v>
      </c>
      <c r="B1079" s="2" t="str">
        <f>HYPERLINK("https://digital.lib.ecu.edu/61563")</f>
        <v>https://digital.lib.ecu.edu/61563</v>
      </c>
    </row>
    <row r="1080" spans="1:2" x14ac:dyDescent="0.25">
      <c r="A1080">
        <v>61562</v>
      </c>
      <c r="B1080" s="2" t="str">
        <f>HYPERLINK("https://digital.lib.ecu.edu/61562")</f>
        <v>https://digital.lib.ecu.edu/61562</v>
      </c>
    </row>
    <row r="1081" spans="1:2" x14ac:dyDescent="0.25">
      <c r="A1081">
        <v>61561</v>
      </c>
      <c r="B1081" s="2" t="str">
        <f>HYPERLINK("https://digital.lib.ecu.edu/61561")</f>
        <v>https://digital.lib.ecu.edu/61561</v>
      </c>
    </row>
    <row r="1082" spans="1:2" x14ac:dyDescent="0.25">
      <c r="A1082">
        <v>61560</v>
      </c>
      <c r="B1082" s="2" t="str">
        <f>HYPERLINK("https://digital.lib.ecu.edu/61560")</f>
        <v>https://digital.lib.ecu.edu/61560</v>
      </c>
    </row>
    <row r="1083" spans="1:2" x14ac:dyDescent="0.25">
      <c r="A1083">
        <v>61559</v>
      </c>
      <c r="B1083" s="2" t="str">
        <f>HYPERLINK("https://digital.lib.ecu.edu/61559")</f>
        <v>https://digital.lib.ecu.edu/61559</v>
      </c>
    </row>
    <row r="1084" spans="1:2" x14ac:dyDescent="0.25">
      <c r="A1084">
        <v>61558</v>
      </c>
      <c r="B1084" s="2" t="str">
        <f>HYPERLINK("https://digital.lib.ecu.edu/61558")</f>
        <v>https://digital.lib.ecu.edu/61558</v>
      </c>
    </row>
    <row r="1085" spans="1:2" x14ac:dyDescent="0.25">
      <c r="A1085">
        <v>61557</v>
      </c>
      <c r="B1085" s="2" t="str">
        <f>HYPERLINK("https://digital.lib.ecu.edu/61557")</f>
        <v>https://digital.lib.ecu.edu/61557</v>
      </c>
    </row>
    <row r="1086" spans="1:2" x14ac:dyDescent="0.25">
      <c r="A1086">
        <v>61556</v>
      </c>
      <c r="B1086" s="2" t="str">
        <f>HYPERLINK("https://digital.lib.ecu.edu/61556")</f>
        <v>https://digital.lib.ecu.edu/61556</v>
      </c>
    </row>
    <row r="1087" spans="1:2" x14ac:dyDescent="0.25">
      <c r="A1087">
        <v>61555</v>
      </c>
      <c r="B1087" s="2" t="str">
        <f>HYPERLINK("https://digital.lib.ecu.edu/61555")</f>
        <v>https://digital.lib.ecu.edu/61555</v>
      </c>
    </row>
    <row r="1088" spans="1:2" x14ac:dyDescent="0.25">
      <c r="A1088">
        <v>61554</v>
      </c>
      <c r="B1088" s="2" t="str">
        <f>HYPERLINK("https://digital.lib.ecu.edu/61554")</f>
        <v>https://digital.lib.ecu.edu/61554</v>
      </c>
    </row>
    <row r="1089" spans="1:2" x14ac:dyDescent="0.25">
      <c r="A1089">
        <v>61553</v>
      </c>
      <c r="B1089" s="2" t="str">
        <f>HYPERLINK("https://digital.lib.ecu.edu/61553")</f>
        <v>https://digital.lib.ecu.edu/61553</v>
      </c>
    </row>
    <row r="1090" spans="1:2" x14ac:dyDescent="0.25">
      <c r="A1090">
        <v>61552</v>
      </c>
      <c r="B1090" s="2" t="str">
        <f>HYPERLINK("https://digital.lib.ecu.edu/61552")</f>
        <v>https://digital.lib.ecu.edu/61552</v>
      </c>
    </row>
    <row r="1091" spans="1:2" x14ac:dyDescent="0.25">
      <c r="A1091">
        <v>61551</v>
      </c>
      <c r="B1091" s="2" t="str">
        <f>HYPERLINK("https://digital.lib.ecu.edu/61551")</f>
        <v>https://digital.lib.ecu.edu/61551</v>
      </c>
    </row>
    <row r="1092" spans="1:2" x14ac:dyDescent="0.25">
      <c r="A1092">
        <v>61550</v>
      </c>
      <c r="B1092" s="2" t="str">
        <f>HYPERLINK("https://digital.lib.ecu.edu/61550")</f>
        <v>https://digital.lib.ecu.edu/61550</v>
      </c>
    </row>
    <row r="1093" spans="1:2" x14ac:dyDescent="0.25">
      <c r="A1093">
        <v>61549</v>
      </c>
      <c r="B1093" s="2" t="str">
        <f>HYPERLINK("https://digital.lib.ecu.edu/61549")</f>
        <v>https://digital.lib.ecu.edu/61549</v>
      </c>
    </row>
    <row r="1094" spans="1:2" x14ac:dyDescent="0.25">
      <c r="A1094">
        <v>61548</v>
      </c>
      <c r="B1094" s="2" t="str">
        <f>HYPERLINK("https://digital.lib.ecu.edu/61548")</f>
        <v>https://digital.lib.ecu.edu/61548</v>
      </c>
    </row>
    <row r="1095" spans="1:2" x14ac:dyDescent="0.25">
      <c r="A1095">
        <v>61547</v>
      </c>
      <c r="B1095" s="2" t="str">
        <f>HYPERLINK("https://digital.lib.ecu.edu/61547")</f>
        <v>https://digital.lib.ecu.edu/61547</v>
      </c>
    </row>
    <row r="1096" spans="1:2" x14ac:dyDescent="0.25">
      <c r="A1096">
        <v>61546</v>
      </c>
      <c r="B1096" s="2" t="str">
        <f>HYPERLINK("https://digital.lib.ecu.edu/61546")</f>
        <v>https://digital.lib.ecu.edu/61546</v>
      </c>
    </row>
    <row r="1097" spans="1:2" x14ac:dyDescent="0.25">
      <c r="A1097">
        <v>61545</v>
      </c>
      <c r="B1097" s="2" t="str">
        <f>HYPERLINK("https://digital.lib.ecu.edu/61545")</f>
        <v>https://digital.lib.ecu.edu/61545</v>
      </c>
    </row>
    <row r="1098" spans="1:2" x14ac:dyDescent="0.25">
      <c r="A1098">
        <v>61544</v>
      </c>
      <c r="B1098" s="2" t="str">
        <f>HYPERLINK("https://digital.lib.ecu.edu/61544")</f>
        <v>https://digital.lib.ecu.edu/61544</v>
      </c>
    </row>
    <row r="1099" spans="1:2" x14ac:dyDescent="0.25">
      <c r="A1099">
        <v>61543</v>
      </c>
      <c r="B1099" s="2" t="str">
        <f>HYPERLINK("https://digital.lib.ecu.edu/61543")</f>
        <v>https://digital.lib.ecu.edu/61543</v>
      </c>
    </row>
    <row r="1100" spans="1:2" x14ac:dyDescent="0.25">
      <c r="A1100">
        <v>61542</v>
      </c>
      <c r="B1100" s="2" t="str">
        <f>HYPERLINK("https://digital.lib.ecu.edu/61542")</f>
        <v>https://digital.lib.ecu.edu/61542</v>
      </c>
    </row>
    <row r="1101" spans="1:2" x14ac:dyDescent="0.25">
      <c r="A1101">
        <v>61541</v>
      </c>
      <c r="B1101" s="2" t="str">
        <f>HYPERLINK("https://digital.lib.ecu.edu/61541")</f>
        <v>https://digital.lib.ecu.edu/61541</v>
      </c>
    </row>
    <row r="1102" spans="1:2" x14ac:dyDescent="0.25">
      <c r="A1102">
        <v>61540</v>
      </c>
      <c r="B1102" s="2" t="str">
        <f>HYPERLINK("https://digital.lib.ecu.edu/61540")</f>
        <v>https://digital.lib.ecu.edu/61540</v>
      </c>
    </row>
    <row r="1103" spans="1:2" x14ac:dyDescent="0.25">
      <c r="A1103">
        <v>61539</v>
      </c>
      <c r="B1103" s="2" t="str">
        <f>HYPERLINK("https://digital.lib.ecu.edu/61539")</f>
        <v>https://digital.lib.ecu.edu/61539</v>
      </c>
    </row>
    <row r="1104" spans="1:2" x14ac:dyDescent="0.25">
      <c r="A1104">
        <v>61538</v>
      </c>
      <c r="B1104" s="2" t="str">
        <f>HYPERLINK("https://digital.lib.ecu.edu/61538")</f>
        <v>https://digital.lib.ecu.edu/61538</v>
      </c>
    </row>
    <row r="1105" spans="1:2" x14ac:dyDescent="0.25">
      <c r="A1105">
        <v>61537</v>
      </c>
      <c r="B1105" s="2" t="str">
        <f>HYPERLINK("https://digital.lib.ecu.edu/61537")</f>
        <v>https://digital.lib.ecu.edu/61537</v>
      </c>
    </row>
    <row r="1106" spans="1:2" x14ac:dyDescent="0.25">
      <c r="A1106">
        <v>61536</v>
      </c>
      <c r="B1106" s="2" t="str">
        <f>HYPERLINK("https://digital.lib.ecu.edu/61536")</f>
        <v>https://digital.lib.ecu.edu/61536</v>
      </c>
    </row>
    <row r="1107" spans="1:2" x14ac:dyDescent="0.25">
      <c r="A1107">
        <v>61535</v>
      </c>
      <c r="B1107" s="2" t="str">
        <f>HYPERLINK("https://digital.lib.ecu.edu/61535")</f>
        <v>https://digital.lib.ecu.edu/61535</v>
      </c>
    </row>
    <row r="1108" spans="1:2" x14ac:dyDescent="0.25">
      <c r="A1108">
        <v>61534</v>
      </c>
      <c r="B1108" s="2" t="str">
        <f>HYPERLINK("https://digital.lib.ecu.edu/61534")</f>
        <v>https://digital.lib.ecu.edu/61534</v>
      </c>
    </row>
    <row r="1109" spans="1:2" x14ac:dyDescent="0.25">
      <c r="A1109">
        <v>61533</v>
      </c>
      <c r="B1109" s="2" t="str">
        <f>HYPERLINK("https://digital.lib.ecu.edu/61533")</f>
        <v>https://digital.lib.ecu.edu/61533</v>
      </c>
    </row>
    <row r="1110" spans="1:2" x14ac:dyDescent="0.25">
      <c r="A1110">
        <v>61532</v>
      </c>
      <c r="B1110" s="2" t="str">
        <f>HYPERLINK("https://digital.lib.ecu.edu/61532")</f>
        <v>https://digital.lib.ecu.edu/61532</v>
      </c>
    </row>
    <row r="1111" spans="1:2" x14ac:dyDescent="0.25">
      <c r="A1111">
        <v>61531</v>
      </c>
      <c r="B1111" s="2" t="str">
        <f>HYPERLINK("https://digital.lib.ecu.edu/61531")</f>
        <v>https://digital.lib.ecu.edu/61531</v>
      </c>
    </row>
    <row r="1112" spans="1:2" x14ac:dyDescent="0.25">
      <c r="A1112">
        <v>61530</v>
      </c>
      <c r="B1112" s="2" t="str">
        <f>HYPERLINK("https://digital.lib.ecu.edu/61530")</f>
        <v>https://digital.lib.ecu.edu/61530</v>
      </c>
    </row>
    <row r="1113" spans="1:2" x14ac:dyDescent="0.25">
      <c r="A1113">
        <v>61529</v>
      </c>
      <c r="B1113" s="2" t="str">
        <f>HYPERLINK("https://digital.lib.ecu.edu/61529")</f>
        <v>https://digital.lib.ecu.edu/61529</v>
      </c>
    </row>
    <row r="1114" spans="1:2" x14ac:dyDescent="0.25">
      <c r="A1114">
        <v>61528</v>
      </c>
      <c r="B1114" s="2" t="str">
        <f>HYPERLINK("https://digital.lib.ecu.edu/61528")</f>
        <v>https://digital.lib.ecu.edu/61528</v>
      </c>
    </row>
    <row r="1115" spans="1:2" x14ac:dyDescent="0.25">
      <c r="A1115">
        <v>61527</v>
      </c>
      <c r="B1115" s="2" t="str">
        <f>HYPERLINK("https://digital.lib.ecu.edu/61527")</f>
        <v>https://digital.lib.ecu.edu/61527</v>
      </c>
    </row>
    <row r="1116" spans="1:2" x14ac:dyDescent="0.25">
      <c r="A1116">
        <v>61526</v>
      </c>
      <c r="B1116" s="2" t="str">
        <f>HYPERLINK("https://digital.lib.ecu.edu/61526")</f>
        <v>https://digital.lib.ecu.edu/61526</v>
      </c>
    </row>
    <row r="1117" spans="1:2" x14ac:dyDescent="0.25">
      <c r="A1117">
        <v>61525</v>
      </c>
      <c r="B1117" s="2" t="str">
        <f>HYPERLINK("https://digital.lib.ecu.edu/61525")</f>
        <v>https://digital.lib.ecu.edu/61525</v>
      </c>
    </row>
    <row r="1118" spans="1:2" x14ac:dyDescent="0.25">
      <c r="A1118">
        <v>61524</v>
      </c>
      <c r="B1118" s="2" t="str">
        <f>HYPERLINK("https://digital.lib.ecu.edu/61524")</f>
        <v>https://digital.lib.ecu.edu/61524</v>
      </c>
    </row>
    <row r="1119" spans="1:2" x14ac:dyDescent="0.25">
      <c r="A1119">
        <v>61523</v>
      </c>
      <c r="B1119" s="2" t="str">
        <f>HYPERLINK("https://digital.lib.ecu.edu/61523")</f>
        <v>https://digital.lib.ecu.edu/61523</v>
      </c>
    </row>
    <row r="1120" spans="1:2" x14ac:dyDescent="0.25">
      <c r="A1120">
        <v>61522</v>
      </c>
      <c r="B1120" s="2" t="str">
        <f>HYPERLINK("https://digital.lib.ecu.edu/61522")</f>
        <v>https://digital.lib.ecu.edu/61522</v>
      </c>
    </row>
    <row r="1121" spans="1:2" x14ac:dyDescent="0.25">
      <c r="A1121">
        <v>61521</v>
      </c>
      <c r="B1121" s="2" t="str">
        <f>HYPERLINK("https://digital.lib.ecu.edu/61521")</f>
        <v>https://digital.lib.ecu.edu/61521</v>
      </c>
    </row>
    <row r="1122" spans="1:2" x14ac:dyDescent="0.25">
      <c r="A1122">
        <v>61520</v>
      </c>
      <c r="B1122" s="2" t="str">
        <f>HYPERLINK("https://digital.lib.ecu.edu/61520")</f>
        <v>https://digital.lib.ecu.edu/61520</v>
      </c>
    </row>
    <row r="1123" spans="1:2" x14ac:dyDescent="0.25">
      <c r="A1123">
        <v>61519</v>
      </c>
      <c r="B1123" s="2" t="str">
        <f>HYPERLINK("https://digital.lib.ecu.edu/61519")</f>
        <v>https://digital.lib.ecu.edu/61519</v>
      </c>
    </row>
    <row r="1124" spans="1:2" x14ac:dyDescent="0.25">
      <c r="A1124">
        <v>61518</v>
      </c>
      <c r="B1124" s="2" t="str">
        <f>HYPERLINK("https://digital.lib.ecu.edu/61518")</f>
        <v>https://digital.lib.ecu.edu/61518</v>
      </c>
    </row>
    <row r="1125" spans="1:2" x14ac:dyDescent="0.25">
      <c r="A1125">
        <v>61517</v>
      </c>
      <c r="B1125" s="2" t="str">
        <f>HYPERLINK("https://digital.lib.ecu.edu/61517")</f>
        <v>https://digital.lib.ecu.edu/61517</v>
      </c>
    </row>
    <row r="1126" spans="1:2" x14ac:dyDescent="0.25">
      <c r="A1126">
        <v>61516</v>
      </c>
      <c r="B1126" s="2" t="str">
        <f>HYPERLINK("https://digital.lib.ecu.edu/61516")</f>
        <v>https://digital.lib.ecu.edu/61516</v>
      </c>
    </row>
    <row r="1127" spans="1:2" x14ac:dyDescent="0.25">
      <c r="A1127">
        <v>61515</v>
      </c>
      <c r="B1127" s="2" t="str">
        <f>HYPERLINK("https://digital.lib.ecu.edu/61515")</f>
        <v>https://digital.lib.ecu.edu/61515</v>
      </c>
    </row>
    <row r="1128" spans="1:2" x14ac:dyDescent="0.25">
      <c r="A1128">
        <v>61514</v>
      </c>
      <c r="B1128" s="2" t="str">
        <f>HYPERLINK("https://digital.lib.ecu.edu/61514")</f>
        <v>https://digital.lib.ecu.edu/61514</v>
      </c>
    </row>
    <row r="1129" spans="1:2" x14ac:dyDescent="0.25">
      <c r="A1129">
        <v>61513</v>
      </c>
      <c r="B1129" s="2" t="str">
        <f>HYPERLINK("https://digital.lib.ecu.edu/61513")</f>
        <v>https://digital.lib.ecu.edu/61513</v>
      </c>
    </row>
    <row r="1130" spans="1:2" x14ac:dyDescent="0.25">
      <c r="A1130">
        <v>61512</v>
      </c>
      <c r="B1130" s="2" t="str">
        <f>HYPERLINK("https://digital.lib.ecu.edu/61512")</f>
        <v>https://digital.lib.ecu.edu/61512</v>
      </c>
    </row>
    <row r="1131" spans="1:2" x14ac:dyDescent="0.25">
      <c r="A1131">
        <v>61511</v>
      </c>
      <c r="B1131" s="2" t="str">
        <f>HYPERLINK("https://digital.lib.ecu.edu/61511")</f>
        <v>https://digital.lib.ecu.edu/61511</v>
      </c>
    </row>
    <row r="1132" spans="1:2" x14ac:dyDescent="0.25">
      <c r="A1132">
        <v>61510</v>
      </c>
      <c r="B1132" s="2" t="str">
        <f>HYPERLINK("https://digital.lib.ecu.edu/61510")</f>
        <v>https://digital.lib.ecu.edu/61510</v>
      </c>
    </row>
    <row r="1133" spans="1:2" x14ac:dyDescent="0.25">
      <c r="A1133">
        <v>61509</v>
      </c>
      <c r="B1133" s="2" t="str">
        <f>HYPERLINK("https://digital.lib.ecu.edu/61509")</f>
        <v>https://digital.lib.ecu.edu/61509</v>
      </c>
    </row>
    <row r="1134" spans="1:2" x14ac:dyDescent="0.25">
      <c r="A1134">
        <v>61508</v>
      </c>
      <c r="B1134" s="2" t="str">
        <f>HYPERLINK("https://digital.lib.ecu.edu/61508")</f>
        <v>https://digital.lib.ecu.edu/61508</v>
      </c>
    </row>
    <row r="1135" spans="1:2" x14ac:dyDescent="0.25">
      <c r="A1135">
        <v>61507</v>
      </c>
      <c r="B1135" s="2" t="str">
        <f>HYPERLINK("https://digital.lib.ecu.edu/61507")</f>
        <v>https://digital.lib.ecu.edu/61507</v>
      </c>
    </row>
    <row r="1136" spans="1:2" x14ac:dyDescent="0.25">
      <c r="A1136">
        <v>61506</v>
      </c>
      <c r="B1136" s="2" t="str">
        <f>HYPERLINK("https://digital.lib.ecu.edu/61506")</f>
        <v>https://digital.lib.ecu.edu/61506</v>
      </c>
    </row>
    <row r="1137" spans="1:2" x14ac:dyDescent="0.25">
      <c r="A1137">
        <v>61505</v>
      </c>
      <c r="B1137" s="2" t="str">
        <f>HYPERLINK("https://digital.lib.ecu.edu/61505")</f>
        <v>https://digital.lib.ecu.edu/61505</v>
      </c>
    </row>
    <row r="1138" spans="1:2" x14ac:dyDescent="0.25">
      <c r="A1138">
        <v>61504</v>
      </c>
      <c r="B1138" s="2" t="str">
        <f>HYPERLINK("https://digital.lib.ecu.edu/61504")</f>
        <v>https://digital.lib.ecu.edu/61504</v>
      </c>
    </row>
    <row r="1139" spans="1:2" x14ac:dyDescent="0.25">
      <c r="A1139">
        <v>61503</v>
      </c>
      <c r="B1139" s="2" t="str">
        <f>HYPERLINK("https://digital.lib.ecu.edu/61503")</f>
        <v>https://digital.lib.ecu.edu/61503</v>
      </c>
    </row>
    <row r="1140" spans="1:2" x14ac:dyDescent="0.25">
      <c r="A1140">
        <v>61502</v>
      </c>
      <c r="B1140" s="2" t="str">
        <f>HYPERLINK("https://digital.lib.ecu.edu/61502")</f>
        <v>https://digital.lib.ecu.edu/61502</v>
      </c>
    </row>
    <row r="1141" spans="1:2" x14ac:dyDescent="0.25">
      <c r="A1141">
        <v>61501</v>
      </c>
      <c r="B1141" s="2" t="str">
        <f>HYPERLINK("https://digital.lib.ecu.edu/61501")</f>
        <v>https://digital.lib.ecu.edu/61501</v>
      </c>
    </row>
    <row r="1142" spans="1:2" x14ac:dyDescent="0.25">
      <c r="A1142">
        <v>61500</v>
      </c>
      <c r="B1142" s="2" t="str">
        <f>HYPERLINK("https://digital.lib.ecu.edu/61500")</f>
        <v>https://digital.lib.ecu.edu/61500</v>
      </c>
    </row>
    <row r="1143" spans="1:2" x14ac:dyDescent="0.25">
      <c r="A1143">
        <v>61499</v>
      </c>
      <c r="B1143" s="2" t="str">
        <f>HYPERLINK("https://digital.lib.ecu.edu/61499")</f>
        <v>https://digital.lib.ecu.edu/61499</v>
      </c>
    </row>
    <row r="1144" spans="1:2" x14ac:dyDescent="0.25">
      <c r="A1144">
        <v>61498</v>
      </c>
      <c r="B1144" s="2" t="str">
        <f>HYPERLINK("https://digital.lib.ecu.edu/61498")</f>
        <v>https://digital.lib.ecu.edu/61498</v>
      </c>
    </row>
    <row r="1145" spans="1:2" x14ac:dyDescent="0.25">
      <c r="A1145">
        <v>61497</v>
      </c>
      <c r="B1145" s="2" t="str">
        <f>HYPERLINK("https://digital.lib.ecu.edu/61497")</f>
        <v>https://digital.lib.ecu.edu/61497</v>
      </c>
    </row>
    <row r="1146" spans="1:2" x14ac:dyDescent="0.25">
      <c r="A1146">
        <v>61496</v>
      </c>
      <c r="B1146" s="2" t="str">
        <f>HYPERLINK("https://digital.lib.ecu.edu/61496")</f>
        <v>https://digital.lib.ecu.edu/61496</v>
      </c>
    </row>
    <row r="1147" spans="1:2" x14ac:dyDescent="0.25">
      <c r="A1147">
        <v>61495</v>
      </c>
      <c r="B1147" s="2" t="str">
        <f>HYPERLINK("https://digital.lib.ecu.edu/61495")</f>
        <v>https://digital.lib.ecu.edu/61495</v>
      </c>
    </row>
    <row r="1148" spans="1:2" x14ac:dyDescent="0.25">
      <c r="A1148">
        <v>61494</v>
      </c>
      <c r="B1148" s="2" t="str">
        <f>HYPERLINK("https://digital.lib.ecu.edu/61494")</f>
        <v>https://digital.lib.ecu.edu/61494</v>
      </c>
    </row>
    <row r="1149" spans="1:2" x14ac:dyDescent="0.25">
      <c r="A1149">
        <v>61493</v>
      </c>
      <c r="B1149" s="2" t="str">
        <f>HYPERLINK("https://digital.lib.ecu.edu/61493")</f>
        <v>https://digital.lib.ecu.edu/61493</v>
      </c>
    </row>
    <row r="1150" spans="1:2" x14ac:dyDescent="0.25">
      <c r="A1150">
        <v>61492</v>
      </c>
      <c r="B1150" s="2" t="str">
        <f>HYPERLINK("https://digital.lib.ecu.edu/61492")</f>
        <v>https://digital.lib.ecu.edu/61492</v>
      </c>
    </row>
    <row r="1151" spans="1:2" x14ac:dyDescent="0.25">
      <c r="A1151">
        <v>61491</v>
      </c>
      <c r="B1151" s="2" t="str">
        <f>HYPERLINK("https://digital.lib.ecu.edu/61491")</f>
        <v>https://digital.lib.ecu.edu/61491</v>
      </c>
    </row>
    <row r="1152" spans="1:2" x14ac:dyDescent="0.25">
      <c r="A1152">
        <v>61490</v>
      </c>
      <c r="B1152" s="2" t="str">
        <f>HYPERLINK("https://digital.lib.ecu.edu/61490")</f>
        <v>https://digital.lib.ecu.edu/61490</v>
      </c>
    </row>
    <row r="1153" spans="1:2" x14ac:dyDescent="0.25">
      <c r="A1153">
        <v>61489</v>
      </c>
      <c r="B1153" s="2" t="str">
        <f>HYPERLINK("https://digital.lib.ecu.edu/61489")</f>
        <v>https://digital.lib.ecu.edu/61489</v>
      </c>
    </row>
    <row r="1154" spans="1:2" x14ac:dyDescent="0.25">
      <c r="A1154">
        <v>61488</v>
      </c>
      <c r="B1154" s="2" t="str">
        <f>HYPERLINK("https://digital.lib.ecu.edu/61488")</f>
        <v>https://digital.lib.ecu.edu/61488</v>
      </c>
    </row>
    <row r="1155" spans="1:2" x14ac:dyDescent="0.25">
      <c r="A1155">
        <v>61487</v>
      </c>
      <c r="B1155" s="2" t="str">
        <f>HYPERLINK("https://digital.lib.ecu.edu/61487")</f>
        <v>https://digital.lib.ecu.edu/61487</v>
      </c>
    </row>
    <row r="1156" spans="1:2" x14ac:dyDescent="0.25">
      <c r="A1156">
        <v>61486</v>
      </c>
      <c r="B1156" s="2" t="str">
        <f>HYPERLINK("https://digital.lib.ecu.edu/61486")</f>
        <v>https://digital.lib.ecu.edu/61486</v>
      </c>
    </row>
    <row r="1157" spans="1:2" x14ac:dyDescent="0.25">
      <c r="A1157">
        <v>61485</v>
      </c>
      <c r="B1157" s="2" t="str">
        <f>HYPERLINK("https://digital.lib.ecu.edu/61485")</f>
        <v>https://digital.lib.ecu.edu/61485</v>
      </c>
    </row>
    <row r="1158" spans="1:2" x14ac:dyDescent="0.25">
      <c r="A1158">
        <v>61484</v>
      </c>
      <c r="B1158" s="2" t="str">
        <f>HYPERLINK("https://digital.lib.ecu.edu/61484")</f>
        <v>https://digital.lib.ecu.edu/61484</v>
      </c>
    </row>
    <row r="1159" spans="1:2" x14ac:dyDescent="0.25">
      <c r="A1159">
        <v>61483</v>
      </c>
      <c r="B1159" s="2" t="str">
        <f>HYPERLINK("https://digital.lib.ecu.edu/61483")</f>
        <v>https://digital.lib.ecu.edu/61483</v>
      </c>
    </row>
    <row r="1160" spans="1:2" x14ac:dyDescent="0.25">
      <c r="A1160">
        <v>61482</v>
      </c>
      <c r="B1160" s="2" t="str">
        <f>HYPERLINK("https://digital.lib.ecu.edu/61482")</f>
        <v>https://digital.lib.ecu.edu/61482</v>
      </c>
    </row>
    <row r="1161" spans="1:2" x14ac:dyDescent="0.25">
      <c r="A1161">
        <v>61481</v>
      </c>
      <c r="B1161" s="2" t="str">
        <f>HYPERLINK("https://digital.lib.ecu.edu/61481")</f>
        <v>https://digital.lib.ecu.edu/61481</v>
      </c>
    </row>
    <row r="1162" spans="1:2" x14ac:dyDescent="0.25">
      <c r="A1162">
        <v>61480</v>
      </c>
      <c r="B1162" s="2" t="str">
        <f>HYPERLINK("https://digital.lib.ecu.edu/61480")</f>
        <v>https://digital.lib.ecu.edu/61480</v>
      </c>
    </row>
    <row r="1163" spans="1:2" x14ac:dyDescent="0.25">
      <c r="A1163">
        <v>61479</v>
      </c>
      <c r="B1163" s="2" t="str">
        <f>HYPERLINK("https://digital.lib.ecu.edu/61479")</f>
        <v>https://digital.lib.ecu.edu/61479</v>
      </c>
    </row>
    <row r="1164" spans="1:2" x14ac:dyDescent="0.25">
      <c r="A1164">
        <v>61478</v>
      </c>
      <c r="B1164" s="2" t="str">
        <f>HYPERLINK("https://digital.lib.ecu.edu/61478")</f>
        <v>https://digital.lib.ecu.edu/61478</v>
      </c>
    </row>
    <row r="1165" spans="1:2" x14ac:dyDescent="0.25">
      <c r="A1165">
        <v>61477</v>
      </c>
      <c r="B1165" s="2" t="str">
        <f>HYPERLINK("https://digital.lib.ecu.edu/61477")</f>
        <v>https://digital.lib.ecu.edu/61477</v>
      </c>
    </row>
    <row r="1166" spans="1:2" x14ac:dyDescent="0.25">
      <c r="A1166">
        <v>61476</v>
      </c>
      <c r="B1166" s="2" t="str">
        <f>HYPERLINK("https://digital.lib.ecu.edu/61476")</f>
        <v>https://digital.lib.ecu.edu/61476</v>
      </c>
    </row>
    <row r="1167" spans="1:2" x14ac:dyDescent="0.25">
      <c r="A1167">
        <v>61475</v>
      </c>
      <c r="B1167" s="2" t="str">
        <f>HYPERLINK("https://digital.lib.ecu.edu/61475")</f>
        <v>https://digital.lib.ecu.edu/61475</v>
      </c>
    </row>
    <row r="1168" spans="1:2" x14ac:dyDescent="0.25">
      <c r="A1168">
        <v>61474</v>
      </c>
      <c r="B1168" s="2" t="str">
        <f>HYPERLINK("https://digital.lib.ecu.edu/61474")</f>
        <v>https://digital.lib.ecu.edu/61474</v>
      </c>
    </row>
    <row r="1169" spans="1:2" x14ac:dyDescent="0.25">
      <c r="A1169">
        <v>61473</v>
      </c>
      <c r="B1169" s="2" t="str">
        <f>HYPERLINK("https://digital.lib.ecu.edu/61473")</f>
        <v>https://digital.lib.ecu.edu/61473</v>
      </c>
    </row>
    <row r="1170" spans="1:2" x14ac:dyDescent="0.25">
      <c r="A1170">
        <v>61471</v>
      </c>
      <c r="B1170" s="2" t="str">
        <f>HYPERLINK("https://digital.lib.ecu.edu/61471")</f>
        <v>https://digital.lib.ecu.edu/61471</v>
      </c>
    </row>
    <row r="1171" spans="1:2" x14ac:dyDescent="0.25">
      <c r="A1171">
        <v>61470</v>
      </c>
      <c r="B1171" s="2" t="str">
        <f>HYPERLINK("https://digital.lib.ecu.edu/61470")</f>
        <v>https://digital.lib.ecu.edu/61470</v>
      </c>
    </row>
    <row r="1172" spans="1:2" x14ac:dyDescent="0.25">
      <c r="A1172">
        <v>61469</v>
      </c>
      <c r="B1172" s="2" t="str">
        <f>HYPERLINK("https://digital.lib.ecu.edu/61469")</f>
        <v>https://digital.lib.ecu.edu/61469</v>
      </c>
    </row>
    <row r="1173" spans="1:2" x14ac:dyDescent="0.25">
      <c r="A1173">
        <v>61468</v>
      </c>
      <c r="B1173" s="2" t="str">
        <f>HYPERLINK("https://digital.lib.ecu.edu/61468")</f>
        <v>https://digital.lib.ecu.edu/61468</v>
      </c>
    </row>
    <row r="1174" spans="1:2" x14ac:dyDescent="0.25">
      <c r="A1174">
        <v>61467</v>
      </c>
      <c r="B1174" s="2" t="str">
        <f>HYPERLINK("https://digital.lib.ecu.edu/61467")</f>
        <v>https://digital.lib.ecu.edu/61467</v>
      </c>
    </row>
    <row r="1175" spans="1:2" x14ac:dyDescent="0.25">
      <c r="A1175">
        <v>61466</v>
      </c>
      <c r="B1175" s="2" t="str">
        <f>HYPERLINK("https://digital.lib.ecu.edu/61466")</f>
        <v>https://digital.lib.ecu.edu/61466</v>
      </c>
    </row>
    <row r="1176" spans="1:2" x14ac:dyDescent="0.25">
      <c r="A1176">
        <v>61465</v>
      </c>
      <c r="B1176" s="2" t="str">
        <f>HYPERLINK("https://digital.lib.ecu.edu/61465")</f>
        <v>https://digital.lib.ecu.edu/61465</v>
      </c>
    </row>
    <row r="1177" spans="1:2" x14ac:dyDescent="0.25">
      <c r="A1177">
        <v>61464</v>
      </c>
      <c r="B1177" s="2" t="str">
        <f>HYPERLINK("https://digital.lib.ecu.edu/61464")</f>
        <v>https://digital.lib.ecu.edu/61464</v>
      </c>
    </row>
    <row r="1178" spans="1:2" x14ac:dyDescent="0.25">
      <c r="A1178">
        <v>61463</v>
      </c>
      <c r="B1178" s="2" t="str">
        <f>HYPERLINK("https://digital.lib.ecu.edu/61463")</f>
        <v>https://digital.lib.ecu.edu/61463</v>
      </c>
    </row>
    <row r="1179" spans="1:2" x14ac:dyDescent="0.25">
      <c r="A1179">
        <v>61462</v>
      </c>
      <c r="B1179" s="2" t="str">
        <f>HYPERLINK("https://digital.lib.ecu.edu/61462")</f>
        <v>https://digital.lib.ecu.edu/61462</v>
      </c>
    </row>
    <row r="1180" spans="1:2" x14ac:dyDescent="0.25">
      <c r="A1180">
        <v>61461</v>
      </c>
      <c r="B1180" s="2" t="str">
        <f>HYPERLINK("https://digital.lib.ecu.edu/61461")</f>
        <v>https://digital.lib.ecu.edu/61461</v>
      </c>
    </row>
    <row r="1181" spans="1:2" x14ac:dyDescent="0.25">
      <c r="A1181">
        <v>61460</v>
      </c>
      <c r="B1181" s="2" t="str">
        <f>HYPERLINK("https://digital.lib.ecu.edu/61460")</f>
        <v>https://digital.lib.ecu.edu/61460</v>
      </c>
    </row>
    <row r="1182" spans="1:2" x14ac:dyDescent="0.25">
      <c r="A1182">
        <v>61459</v>
      </c>
      <c r="B1182" s="2" t="str">
        <f>HYPERLINK("https://digital.lib.ecu.edu/61459")</f>
        <v>https://digital.lib.ecu.edu/61459</v>
      </c>
    </row>
    <row r="1183" spans="1:2" x14ac:dyDescent="0.25">
      <c r="A1183">
        <v>61458</v>
      </c>
      <c r="B1183" s="2" t="str">
        <f>HYPERLINK("https://digital.lib.ecu.edu/61458")</f>
        <v>https://digital.lib.ecu.edu/61458</v>
      </c>
    </row>
    <row r="1184" spans="1:2" x14ac:dyDescent="0.25">
      <c r="A1184">
        <v>61457</v>
      </c>
      <c r="B1184" s="2" t="str">
        <f>HYPERLINK("https://digital.lib.ecu.edu/61457")</f>
        <v>https://digital.lib.ecu.edu/61457</v>
      </c>
    </row>
    <row r="1185" spans="1:2" x14ac:dyDescent="0.25">
      <c r="A1185">
        <v>61456</v>
      </c>
      <c r="B1185" s="2" t="str">
        <f>HYPERLINK("https://digital.lib.ecu.edu/61456")</f>
        <v>https://digital.lib.ecu.edu/61456</v>
      </c>
    </row>
    <row r="1186" spans="1:2" x14ac:dyDescent="0.25">
      <c r="A1186">
        <v>61455</v>
      </c>
      <c r="B1186" s="2" t="str">
        <f>HYPERLINK("https://digital.lib.ecu.edu/61455")</f>
        <v>https://digital.lib.ecu.edu/61455</v>
      </c>
    </row>
    <row r="1187" spans="1:2" x14ac:dyDescent="0.25">
      <c r="A1187">
        <v>61454</v>
      </c>
      <c r="B1187" s="2" t="str">
        <f>HYPERLINK("https://digital.lib.ecu.edu/61454")</f>
        <v>https://digital.lib.ecu.edu/61454</v>
      </c>
    </row>
    <row r="1188" spans="1:2" x14ac:dyDescent="0.25">
      <c r="A1188">
        <v>61453</v>
      </c>
      <c r="B1188" s="2" t="str">
        <f>HYPERLINK("https://digital.lib.ecu.edu/61453")</f>
        <v>https://digital.lib.ecu.edu/61453</v>
      </c>
    </row>
    <row r="1189" spans="1:2" x14ac:dyDescent="0.25">
      <c r="A1189">
        <v>61452</v>
      </c>
      <c r="B1189" s="2" t="str">
        <f>HYPERLINK("https://digital.lib.ecu.edu/61452")</f>
        <v>https://digital.lib.ecu.edu/61452</v>
      </c>
    </row>
    <row r="1190" spans="1:2" x14ac:dyDescent="0.25">
      <c r="A1190">
        <v>61451</v>
      </c>
      <c r="B1190" s="2" t="str">
        <f>HYPERLINK("https://digital.lib.ecu.edu/61451")</f>
        <v>https://digital.lib.ecu.edu/61451</v>
      </c>
    </row>
    <row r="1191" spans="1:2" x14ac:dyDescent="0.25">
      <c r="A1191">
        <v>61450</v>
      </c>
      <c r="B1191" s="2" t="str">
        <f>HYPERLINK("https://digital.lib.ecu.edu/61450")</f>
        <v>https://digital.lib.ecu.edu/61450</v>
      </c>
    </row>
    <row r="1192" spans="1:2" x14ac:dyDescent="0.25">
      <c r="A1192">
        <v>61449</v>
      </c>
      <c r="B1192" s="2" t="str">
        <f>HYPERLINK("https://digital.lib.ecu.edu/61449")</f>
        <v>https://digital.lib.ecu.edu/61449</v>
      </c>
    </row>
    <row r="1193" spans="1:2" x14ac:dyDescent="0.25">
      <c r="A1193">
        <v>61448</v>
      </c>
      <c r="B1193" s="2" t="str">
        <f>HYPERLINK("https://digital.lib.ecu.edu/61448")</f>
        <v>https://digital.lib.ecu.edu/61448</v>
      </c>
    </row>
    <row r="1194" spans="1:2" x14ac:dyDescent="0.25">
      <c r="A1194">
        <v>61447</v>
      </c>
      <c r="B1194" s="2" t="str">
        <f>HYPERLINK("https://digital.lib.ecu.edu/61447")</f>
        <v>https://digital.lib.ecu.edu/61447</v>
      </c>
    </row>
    <row r="1195" spans="1:2" x14ac:dyDescent="0.25">
      <c r="A1195">
        <v>61446</v>
      </c>
      <c r="B1195" s="2" t="str">
        <f>HYPERLINK("https://digital.lib.ecu.edu/61446")</f>
        <v>https://digital.lib.ecu.edu/61446</v>
      </c>
    </row>
    <row r="1196" spans="1:2" x14ac:dyDescent="0.25">
      <c r="A1196">
        <v>61445</v>
      </c>
      <c r="B1196" s="2" t="str">
        <f>HYPERLINK("https://digital.lib.ecu.edu/61445")</f>
        <v>https://digital.lib.ecu.edu/61445</v>
      </c>
    </row>
    <row r="1197" spans="1:2" x14ac:dyDescent="0.25">
      <c r="A1197">
        <v>61444</v>
      </c>
      <c r="B1197" s="2" t="str">
        <f>HYPERLINK("https://digital.lib.ecu.edu/61444")</f>
        <v>https://digital.lib.ecu.edu/61444</v>
      </c>
    </row>
    <row r="1198" spans="1:2" x14ac:dyDescent="0.25">
      <c r="A1198">
        <v>61443</v>
      </c>
      <c r="B1198" s="2" t="str">
        <f>HYPERLINK("https://digital.lib.ecu.edu/61443")</f>
        <v>https://digital.lib.ecu.edu/61443</v>
      </c>
    </row>
    <row r="1199" spans="1:2" x14ac:dyDescent="0.25">
      <c r="A1199">
        <v>61442</v>
      </c>
      <c r="B1199" s="2" t="str">
        <f>HYPERLINK("https://digital.lib.ecu.edu/61442")</f>
        <v>https://digital.lib.ecu.edu/61442</v>
      </c>
    </row>
    <row r="1200" spans="1:2" x14ac:dyDescent="0.25">
      <c r="A1200">
        <v>61441</v>
      </c>
      <c r="B1200" s="2" t="str">
        <f>HYPERLINK("https://digital.lib.ecu.edu/61441")</f>
        <v>https://digital.lib.ecu.edu/61441</v>
      </c>
    </row>
    <row r="1201" spans="1:2" x14ac:dyDescent="0.25">
      <c r="A1201">
        <v>61440</v>
      </c>
      <c r="B1201" s="2" t="str">
        <f>HYPERLINK("https://digital.lib.ecu.edu/61440")</f>
        <v>https://digital.lib.ecu.edu/61440</v>
      </c>
    </row>
    <row r="1202" spans="1:2" x14ac:dyDescent="0.25">
      <c r="A1202">
        <v>61439</v>
      </c>
      <c r="B1202" s="2" t="str">
        <f>HYPERLINK("https://digital.lib.ecu.edu/61439")</f>
        <v>https://digital.lib.ecu.edu/61439</v>
      </c>
    </row>
    <row r="1203" spans="1:2" x14ac:dyDescent="0.25">
      <c r="A1203">
        <v>61438</v>
      </c>
      <c r="B1203" s="2" t="str">
        <f>HYPERLINK("https://digital.lib.ecu.edu/61438")</f>
        <v>https://digital.lib.ecu.edu/61438</v>
      </c>
    </row>
    <row r="1204" spans="1:2" x14ac:dyDescent="0.25">
      <c r="A1204">
        <v>61437</v>
      </c>
      <c r="B1204" s="2" t="str">
        <f>HYPERLINK("https://digital.lib.ecu.edu/61437")</f>
        <v>https://digital.lib.ecu.edu/61437</v>
      </c>
    </row>
    <row r="1205" spans="1:2" x14ac:dyDescent="0.25">
      <c r="A1205">
        <v>61436</v>
      </c>
      <c r="B1205" s="2" t="str">
        <f>HYPERLINK("https://digital.lib.ecu.edu/61436")</f>
        <v>https://digital.lib.ecu.edu/61436</v>
      </c>
    </row>
    <row r="1206" spans="1:2" x14ac:dyDescent="0.25">
      <c r="A1206">
        <v>61435</v>
      </c>
      <c r="B1206" s="2" t="str">
        <f>HYPERLINK("https://digital.lib.ecu.edu/61435")</f>
        <v>https://digital.lib.ecu.edu/61435</v>
      </c>
    </row>
    <row r="1207" spans="1:2" x14ac:dyDescent="0.25">
      <c r="A1207">
        <v>61434</v>
      </c>
      <c r="B1207" s="2" t="str">
        <f>HYPERLINK("https://digital.lib.ecu.edu/61434")</f>
        <v>https://digital.lib.ecu.edu/61434</v>
      </c>
    </row>
    <row r="1208" spans="1:2" x14ac:dyDescent="0.25">
      <c r="A1208">
        <v>61433</v>
      </c>
      <c r="B1208" s="2" t="str">
        <f>HYPERLINK("https://digital.lib.ecu.edu/61433")</f>
        <v>https://digital.lib.ecu.edu/61433</v>
      </c>
    </row>
    <row r="1209" spans="1:2" x14ac:dyDescent="0.25">
      <c r="A1209">
        <v>61432</v>
      </c>
      <c r="B1209" s="2" t="str">
        <f>HYPERLINK("https://digital.lib.ecu.edu/61432")</f>
        <v>https://digital.lib.ecu.edu/61432</v>
      </c>
    </row>
    <row r="1210" spans="1:2" x14ac:dyDescent="0.25">
      <c r="A1210">
        <v>61431</v>
      </c>
      <c r="B1210" s="2" t="str">
        <f>HYPERLINK("https://digital.lib.ecu.edu/61431")</f>
        <v>https://digital.lib.ecu.edu/61431</v>
      </c>
    </row>
    <row r="1211" spans="1:2" x14ac:dyDescent="0.25">
      <c r="A1211">
        <v>61430</v>
      </c>
      <c r="B1211" s="2" t="str">
        <f>HYPERLINK("https://digital.lib.ecu.edu/61430")</f>
        <v>https://digital.lib.ecu.edu/61430</v>
      </c>
    </row>
    <row r="1212" spans="1:2" x14ac:dyDescent="0.25">
      <c r="A1212">
        <v>61429</v>
      </c>
      <c r="B1212" s="2" t="str">
        <f>HYPERLINK("https://digital.lib.ecu.edu/61429")</f>
        <v>https://digital.lib.ecu.edu/61429</v>
      </c>
    </row>
    <row r="1213" spans="1:2" x14ac:dyDescent="0.25">
      <c r="A1213">
        <v>61428</v>
      </c>
      <c r="B1213" s="2" t="str">
        <f>HYPERLINK("https://digital.lib.ecu.edu/61428")</f>
        <v>https://digital.lib.ecu.edu/61428</v>
      </c>
    </row>
    <row r="1214" spans="1:2" x14ac:dyDescent="0.25">
      <c r="A1214">
        <v>61427</v>
      </c>
      <c r="B1214" s="2" t="str">
        <f>HYPERLINK("https://digital.lib.ecu.edu/61427")</f>
        <v>https://digital.lib.ecu.edu/61427</v>
      </c>
    </row>
    <row r="1215" spans="1:2" x14ac:dyDescent="0.25">
      <c r="A1215">
        <v>61426</v>
      </c>
      <c r="B1215" s="2" t="str">
        <f>HYPERLINK("https://digital.lib.ecu.edu/61426")</f>
        <v>https://digital.lib.ecu.edu/61426</v>
      </c>
    </row>
    <row r="1216" spans="1:2" x14ac:dyDescent="0.25">
      <c r="A1216">
        <v>61425</v>
      </c>
      <c r="B1216" s="2" t="str">
        <f>HYPERLINK("https://digital.lib.ecu.edu/61425")</f>
        <v>https://digital.lib.ecu.edu/61425</v>
      </c>
    </row>
    <row r="1217" spans="1:2" x14ac:dyDescent="0.25">
      <c r="A1217">
        <v>61424</v>
      </c>
      <c r="B1217" s="2" t="str">
        <f>HYPERLINK("https://digital.lib.ecu.edu/61424")</f>
        <v>https://digital.lib.ecu.edu/61424</v>
      </c>
    </row>
    <row r="1218" spans="1:2" x14ac:dyDescent="0.25">
      <c r="A1218">
        <v>61423</v>
      </c>
      <c r="B1218" s="2" t="str">
        <f>HYPERLINK("https://digital.lib.ecu.edu/61423")</f>
        <v>https://digital.lib.ecu.edu/61423</v>
      </c>
    </row>
    <row r="1219" spans="1:2" x14ac:dyDescent="0.25">
      <c r="A1219">
        <v>61422</v>
      </c>
      <c r="B1219" s="2" t="str">
        <f>HYPERLINK("https://digital.lib.ecu.edu/61422")</f>
        <v>https://digital.lib.ecu.edu/61422</v>
      </c>
    </row>
    <row r="1220" spans="1:2" x14ac:dyDescent="0.25">
      <c r="A1220">
        <v>61421</v>
      </c>
      <c r="B1220" s="2" t="str">
        <f>HYPERLINK("https://digital.lib.ecu.edu/61421")</f>
        <v>https://digital.lib.ecu.edu/61421</v>
      </c>
    </row>
    <row r="1221" spans="1:2" x14ac:dyDescent="0.25">
      <c r="A1221">
        <v>61420</v>
      </c>
      <c r="B1221" s="2" t="str">
        <f>HYPERLINK("https://digital.lib.ecu.edu/61420")</f>
        <v>https://digital.lib.ecu.edu/61420</v>
      </c>
    </row>
    <row r="1222" spans="1:2" x14ac:dyDescent="0.25">
      <c r="A1222">
        <v>61419</v>
      </c>
      <c r="B1222" s="2" t="str">
        <f>HYPERLINK("https://digital.lib.ecu.edu/61419")</f>
        <v>https://digital.lib.ecu.edu/61419</v>
      </c>
    </row>
    <row r="1223" spans="1:2" x14ac:dyDescent="0.25">
      <c r="A1223">
        <v>61418</v>
      </c>
      <c r="B1223" s="2" t="str">
        <f>HYPERLINK("https://digital.lib.ecu.edu/61418")</f>
        <v>https://digital.lib.ecu.edu/61418</v>
      </c>
    </row>
    <row r="1224" spans="1:2" x14ac:dyDescent="0.25">
      <c r="A1224">
        <v>61417</v>
      </c>
      <c r="B1224" s="2" t="str">
        <f>HYPERLINK("https://digital.lib.ecu.edu/61417")</f>
        <v>https://digital.lib.ecu.edu/61417</v>
      </c>
    </row>
    <row r="1225" spans="1:2" x14ac:dyDescent="0.25">
      <c r="A1225">
        <v>61416</v>
      </c>
      <c r="B1225" s="2" t="str">
        <f>HYPERLINK("https://digital.lib.ecu.edu/61416")</f>
        <v>https://digital.lib.ecu.edu/61416</v>
      </c>
    </row>
    <row r="1226" spans="1:2" x14ac:dyDescent="0.25">
      <c r="A1226">
        <v>61415</v>
      </c>
      <c r="B1226" s="2" t="str">
        <f>HYPERLINK("https://digital.lib.ecu.edu/61415")</f>
        <v>https://digital.lib.ecu.edu/61415</v>
      </c>
    </row>
    <row r="1227" spans="1:2" x14ac:dyDescent="0.25">
      <c r="A1227">
        <v>61414</v>
      </c>
      <c r="B1227" s="2" t="str">
        <f>HYPERLINK("https://digital.lib.ecu.edu/61414")</f>
        <v>https://digital.lib.ecu.edu/61414</v>
      </c>
    </row>
    <row r="1228" spans="1:2" x14ac:dyDescent="0.25">
      <c r="A1228">
        <v>61413</v>
      </c>
      <c r="B1228" s="2" t="str">
        <f>HYPERLINK("https://digital.lib.ecu.edu/61413")</f>
        <v>https://digital.lib.ecu.edu/61413</v>
      </c>
    </row>
    <row r="1229" spans="1:2" x14ac:dyDescent="0.25">
      <c r="A1229">
        <v>61412</v>
      </c>
      <c r="B1229" s="2" t="str">
        <f>HYPERLINK("https://digital.lib.ecu.edu/61412")</f>
        <v>https://digital.lib.ecu.edu/61412</v>
      </c>
    </row>
    <row r="1230" spans="1:2" x14ac:dyDescent="0.25">
      <c r="A1230">
        <v>61411</v>
      </c>
      <c r="B1230" s="2" t="str">
        <f>HYPERLINK("https://digital.lib.ecu.edu/61411")</f>
        <v>https://digital.lib.ecu.edu/61411</v>
      </c>
    </row>
    <row r="1231" spans="1:2" x14ac:dyDescent="0.25">
      <c r="A1231">
        <v>61410</v>
      </c>
      <c r="B1231" s="2" t="str">
        <f>HYPERLINK("https://digital.lib.ecu.edu/61410")</f>
        <v>https://digital.lib.ecu.edu/61410</v>
      </c>
    </row>
    <row r="1232" spans="1:2" x14ac:dyDescent="0.25">
      <c r="A1232">
        <v>61409</v>
      </c>
      <c r="B1232" s="2" t="str">
        <f>HYPERLINK("https://digital.lib.ecu.edu/61409")</f>
        <v>https://digital.lib.ecu.edu/61409</v>
      </c>
    </row>
    <row r="1233" spans="1:2" x14ac:dyDescent="0.25">
      <c r="A1233">
        <v>61408</v>
      </c>
      <c r="B1233" s="2" t="str">
        <f>HYPERLINK("https://digital.lib.ecu.edu/61408")</f>
        <v>https://digital.lib.ecu.edu/61408</v>
      </c>
    </row>
    <row r="1234" spans="1:2" x14ac:dyDescent="0.25">
      <c r="A1234">
        <v>61407</v>
      </c>
      <c r="B1234" s="2" t="str">
        <f>HYPERLINK("https://digital.lib.ecu.edu/61407")</f>
        <v>https://digital.lib.ecu.edu/61407</v>
      </c>
    </row>
    <row r="1235" spans="1:2" x14ac:dyDescent="0.25">
      <c r="A1235">
        <v>61406</v>
      </c>
      <c r="B1235" s="2" t="str">
        <f>HYPERLINK("https://digital.lib.ecu.edu/61406")</f>
        <v>https://digital.lib.ecu.edu/61406</v>
      </c>
    </row>
    <row r="1236" spans="1:2" x14ac:dyDescent="0.25">
      <c r="A1236">
        <v>61405</v>
      </c>
      <c r="B1236" s="2" t="str">
        <f>HYPERLINK("https://digital.lib.ecu.edu/61405")</f>
        <v>https://digital.lib.ecu.edu/61405</v>
      </c>
    </row>
    <row r="1237" spans="1:2" x14ac:dyDescent="0.25">
      <c r="A1237">
        <v>61404</v>
      </c>
      <c r="B1237" s="2" t="str">
        <f>HYPERLINK("https://digital.lib.ecu.edu/61404")</f>
        <v>https://digital.lib.ecu.edu/61404</v>
      </c>
    </row>
    <row r="1238" spans="1:2" x14ac:dyDescent="0.25">
      <c r="A1238">
        <v>61403</v>
      </c>
      <c r="B1238" s="2" t="str">
        <f>HYPERLINK("https://digital.lib.ecu.edu/61403")</f>
        <v>https://digital.lib.ecu.edu/61403</v>
      </c>
    </row>
    <row r="1239" spans="1:2" x14ac:dyDescent="0.25">
      <c r="A1239">
        <v>61402</v>
      </c>
      <c r="B1239" s="2" t="str">
        <f>HYPERLINK("https://digital.lib.ecu.edu/61402")</f>
        <v>https://digital.lib.ecu.edu/61402</v>
      </c>
    </row>
    <row r="1240" spans="1:2" x14ac:dyDescent="0.25">
      <c r="A1240">
        <v>61401</v>
      </c>
      <c r="B1240" s="2" t="str">
        <f>HYPERLINK("https://digital.lib.ecu.edu/61401")</f>
        <v>https://digital.lib.ecu.edu/61401</v>
      </c>
    </row>
    <row r="1241" spans="1:2" x14ac:dyDescent="0.25">
      <c r="A1241">
        <v>61400</v>
      </c>
      <c r="B1241" s="2" t="str">
        <f>HYPERLINK("https://digital.lib.ecu.edu/61400")</f>
        <v>https://digital.lib.ecu.edu/61400</v>
      </c>
    </row>
    <row r="1242" spans="1:2" x14ac:dyDescent="0.25">
      <c r="A1242">
        <v>61399</v>
      </c>
      <c r="B1242" s="2" t="str">
        <f>HYPERLINK("https://digital.lib.ecu.edu/61399")</f>
        <v>https://digital.lib.ecu.edu/61399</v>
      </c>
    </row>
    <row r="1243" spans="1:2" x14ac:dyDescent="0.25">
      <c r="A1243">
        <v>61398</v>
      </c>
      <c r="B1243" s="2" t="str">
        <f>HYPERLINK("https://digital.lib.ecu.edu/61398")</f>
        <v>https://digital.lib.ecu.edu/61398</v>
      </c>
    </row>
    <row r="1244" spans="1:2" x14ac:dyDescent="0.25">
      <c r="A1244">
        <v>61397</v>
      </c>
      <c r="B1244" s="2" t="str">
        <f>HYPERLINK("https://digital.lib.ecu.edu/61397")</f>
        <v>https://digital.lib.ecu.edu/61397</v>
      </c>
    </row>
    <row r="1245" spans="1:2" x14ac:dyDescent="0.25">
      <c r="A1245">
        <v>61396</v>
      </c>
      <c r="B1245" s="2" t="str">
        <f>HYPERLINK("https://digital.lib.ecu.edu/61396")</f>
        <v>https://digital.lib.ecu.edu/61396</v>
      </c>
    </row>
    <row r="1246" spans="1:2" x14ac:dyDescent="0.25">
      <c r="A1246">
        <v>61395</v>
      </c>
      <c r="B1246" s="2" t="str">
        <f>HYPERLINK("https://digital.lib.ecu.edu/61395")</f>
        <v>https://digital.lib.ecu.edu/61395</v>
      </c>
    </row>
    <row r="1247" spans="1:2" x14ac:dyDescent="0.25">
      <c r="A1247">
        <v>61394</v>
      </c>
      <c r="B1247" s="2" t="str">
        <f>HYPERLINK("https://digital.lib.ecu.edu/61394")</f>
        <v>https://digital.lib.ecu.edu/61394</v>
      </c>
    </row>
    <row r="1248" spans="1:2" x14ac:dyDescent="0.25">
      <c r="A1248">
        <v>61393</v>
      </c>
      <c r="B1248" s="2" t="str">
        <f>HYPERLINK("https://digital.lib.ecu.edu/61393")</f>
        <v>https://digital.lib.ecu.edu/61393</v>
      </c>
    </row>
    <row r="1249" spans="1:2" x14ac:dyDescent="0.25">
      <c r="A1249">
        <v>61392</v>
      </c>
      <c r="B1249" s="2" t="str">
        <f>HYPERLINK("https://digital.lib.ecu.edu/61392")</f>
        <v>https://digital.lib.ecu.edu/61392</v>
      </c>
    </row>
    <row r="1250" spans="1:2" x14ac:dyDescent="0.25">
      <c r="A1250">
        <v>61391</v>
      </c>
      <c r="B1250" s="2" t="str">
        <f>HYPERLINK("https://digital.lib.ecu.edu/61391")</f>
        <v>https://digital.lib.ecu.edu/61391</v>
      </c>
    </row>
    <row r="1251" spans="1:2" x14ac:dyDescent="0.25">
      <c r="A1251">
        <v>61390</v>
      </c>
      <c r="B1251" s="2" t="str">
        <f>HYPERLINK("https://digital.lib.ecu.edu/61390")</f>
        <v>https://digital.lib.ecu.edu/61390</v>
      </c>
    </row>
    <row r="1252" spans="1:2" x14ac:dyDescent="0.25">
      <c r="A1252">
        <v>61389</v>
      </c>
      <c r="B1252" s="2" t="str">
        <f>HYPERLINK("https://digital.lib.ecu.edu/61389")</f>
        <v>https://digital.lib.ecu.edu/61389</v>
      </c>
    </row>
    <row r="1253" spans="1:2" x14ac:dyDescent="0.25">
      <c r="A1253">
        <v>61388</v>
      </c>
      <c r="B1253" s="2" t="str">
        <f>HYPERLINK("https://digital.lib.ecu.edu/61388")</f>
        <v>https://digital.lib.ecu.edu/61388</v>
      </c>
    </row>
    <row r="1254" spans="1:2" x14ac:dyDescent="0.25">
      <c r="A1254">
        <v>61387</v>
      </c>
      <c r="B1254" s="2" t="str">
        <f>HYPERLINK("https://digital.lib.ecu.edu/61387")</f>
        <v>https://digital.lib.ecu.edu/61387</v>
      </c>
    </row>
    <row r="1255" spans="1:2" x14ac:dyDescent="0.25">
      <c r="A1255">
        <v>61386</v>
      </c>
      <c r="B1255" s="2" t="str">
        <f>HYPERLINK("https://digital.lib.ecu.edu/61386")</f>
        <v>https://digital.lib.ecu.edu/61386</v>
      </c>
    </row>
    <row r="1256" spans="1:2" x14ac:dyDescent="0.25">
      <c r="A1256">
        <v>61385</v>
      </c>
      <c r="B1256" s="2" t="str">
        <f>HYPERLINK("https://digital.lib.ecu.edu/61385")</f>
        <v>https://digital.lib.ecu.edu/61385</v>
      </c>
    </row>
    <row r="1257" spans="1:2" x14ac:dyDescent="0.25">
      <c r="A1257">
        <v>61384</v>
      </c>
      <c r="B1257" s="2" t="str">
        <f>HYPERLINK("https://digital.lib.ecu.edu/61384")</f>
        <v>https://digital.lib.ecu.edu/61384</v>
      </c>
    </row>
    <row r="1258" spans="1:2" x14ac:dyDescent="0.25">
      <c r="A1258">
        <v>61383</v>
      </c>
      <c r="B1258" s="2" t="str">
        <f>HYPERLINK("https://digital.lib.ecu.edu/61383")</f>
        <v>https://digital.lib.ecu.edu/61383</v>
      </c>
    </row>
    <row r="1259" spans="1:2" x14ac:dyDescent="0.25">
      <c r="A1259">
        <v>61382</v>
      </c>
      <c r="B1259" s="2" t="str">
        <f>HYPERLINK("https://digital.lib.ecu.edu/61382")</f>
        <v>https://digital.lib.ecu.edu/61382</v>
      </c>
    </row>
    <row r="1260" spans="1:2" x14ac:dyDescent="0.25">
      <c r="A1260">
        <v>61381</v>
      </c>
      <c r="B1260" s="2" t="str">
        <f>HYPERLINK("https://digital.lib.ecu.edu/61381")</f>
        <v>https://digital.lib.ecu.edu/61381</v>
      </c>
    </row>
    <row r="1261" spans="1:2" x14ac:dyDescent="0.25">
      <c r="A1261">
        <v>61380</v>
      </c>
      <c r="B1261" s="2" t="str">
        <f>HYPERLINK("https://digital.lib.ecu.edu/61380")</f>
        <v>https://digital.lib.ecu.edu/61380</v>
      </c>
    </row>
    <row r="1262" spans="1:2" x14ac:dyDescent="0.25">
      <c r="A1262">
        <v>61379</v>
      </c>
      <c r="B1262" s="2" t="str">
        <f>HYPERLINK("https://digital.lib.ecu.edu/61379")</f>
        <v>https://digital.lib.ecu.edu/61379</v>
      </c>
    </row>
    <row r="1263" spans="1:2" x14ac:dyDescent="0.25">
      <c r="A1263">
        <v>61378</v>
      </c>
      <c r="B1263" s="2" t="str">
        <f>HYPERLINK("https://digital.lib.ecu.edu/61378")</f>
        <v>https://digital.lib.ecu.edu/61378</v>
      </c>
    </row>
    <row r="1264" spans="1:2" x14ac:dyDescent="0.25">
      <c r="A1264">
        <v>61377</v>
      </c>
      <c r="B1264" s="2" t="str">
        <f>HYPERLINK("https://digital.lib.ecu.edu/61377")</f>
        <v>https://digital.lib.ecu.edu/61377</v>
      </c>
    </row>
    <row r="1265" spans="1:2" x14ac:dyDescent="0.25">
      <c r="A1265">
        <v>61376</v>
      </c>
      <c r="B1265" s="2" t="str">
        <f>HYPERLINK("https://digital.lib.ecu.edu/61376")</f>
        <v>https://digital.lib.ecu.edu/61376</v>
      </c>
    </row>
    <row r="1266" spans="1:2" x14ac:dyDescent="0.25">
      <c r="A1266">
        <v>61375</v>
      </c>
      <c r="B1266" s="2" t="str">
        <f>HYPERLINK("https://digital.lib.ecu.edu/61375")</f>
        <v>https://digital.lib.ecu.edu/61375</v>
      </c>
    </row>
    <row r="1267" spans="1:2" x14ac:dyDescent="0.25">
      <c r="A1267">
        <v>61374</v>
      </c>
      <c r="B1267" s="2" t="str">
        <f>HYPERLINK("https://digital.lib.ecu.edu/61374")</f>
        <v>https://digital.lib.ecu.edu/61374</v>
      </c>
    </row>
    <row r="1268" spans="1:2" x14ac:dyDescent="0.25">
      <c r="A1268">
        <v>61373</v>
      </c>
      <c r="B1268" s="2" t="str">
        <f>HYPERLINK("https://digital.lib.ecu.edu/61373")</f>
        <v>https://digital.lib.ecu.edu/61373</v>
      </c>
    </row>
    <row r="1269" spans="1:2" x14ac:dyDescent="0.25">
      <c r="A1269">
        <v>61372</v>
      </c>
      <c r="B1269" s="2" t="str">
        <f>HYPERLINK("https://digital.lib.ecu.edu/61372")</f>
        <v>https://digital.lib.ecu.edu/61372</v>
      </c>
    </row>
    <row r="1270" spans="1:2" x14ac:dyDescent="0.25">
      <c r="A1270">
        <v>61371</v>
      </c>
      <c r="B1270" s="2" t="str">
        <f>HYPERLINK("https://digital.lib.ecu.edu/61371")</f>
        <v>https://digital.lib.ecu.edu/61371</v>
      </c>
    </row>
    <row r="1271" spans="1:2" x14ac:dyDescent="0.25">
      <c r="A1271">
        <v>61370</v>
      </c>
      <c r="B1271" s="2" t="str">
        <f>HYPERLINK("https://digital.lib.ecu.edu/61370")</f>
        <v>https://digital.lib.ecu.edu/61370</v>
      </c>
    </row>
    <row r="1272" spans="1:2" x14ac:dyDescent="0.25">
      <c r="A1272">
        <v>61369</v>
      </c>
      <c r="B1272" s="2" t="str">
        <f>HYPERLINK("https://digital.lib.ecu.edu/61369")</f>
        <v>https://digital.lib.ecu.edu/61369</v>
      </c>
    </row>
    <row r="1273" spans="1:2" x14ac:dyDescent="0.25">
      <c r="A1273">
        <v>61368</v>
      </c>
      <c r="B1273" s="2" t="str">
        <f>HYPERLINK("https://digital.lib.ecu.edu/61368")</f>
        <v>https://digital.lib.ecu.edu/61368</v>
      </c>
    </row>
    <row r="1274" spans="1:2" x14ac:dyDescent="0.25">
      <c r="A1274">
        <v>61366</v>
      </c>
      <c r="B1274" s="2" t="str">
        <f>HYPERLINK("https://digital.lib.ecu.edu/61366")</f>
        <v>https://digital.lib.ecu.edu/61366</v>
      </c>
    </row>
    <row r="1275" spans="1:2" x14ac:dyDescent="0.25">
      <c r="A1275">
        <v>61365</v>
      </c>
      <c r="B1275" s="2" t="str">
        <f>HYPERLINK("https://digital.lib.ecu.edu/61365")</f>
        <v>https://digital.lib.ecu.edu/61365</v>
      </c>
    </row>
    <row r="1276" spans="1:2" x14ac:dyDescent="0.25">
      <c r="A1276">
        <v>61364</v>
      </c>
      <c r="B1276" s="2" t="str">
        <f>HYPERLINK("https://digital.lib.ecu.edu/61364")</f>
        <v>https://digital.lib.ecu.edu/61364</v>
      </c>
    </row>
    <row r="1277" spans="1:2" x14ac:dyDescent="0.25">
      <c r="A1277">
        <v>61363</v>
      </c>
      <c r="B1277" s="2" t="str">
        <f>HYPERLINK("https://digital.lib.ecu.edu/61363")</f>
        <v>https://digital.lib.ecu.edu/61363</v>
      </c>
    </row>
    <row r="1278" spans="1:2" x14ac:dyDescent="0.25">
      <c r="A1278">
        <v>61362</v>
      </c>
      <c r="B1278" s="2" t="str">
        <f>HYPERLINK("https://digital.lib.ecu.edu/61362")</f>
        <v>https://digital.lib.ecu.edu/61362</v>
      </c>
    </row>
    <row r="1279" spans="1:2" x14ac:dyDescent="0.25">
      <c r="A1279">
        <v>61361</v>
      </c>
      <c r="B1279" s="2" t="str">
        <f>HYPERLINK("https://digital.lib.ecu.edu/61361")</f>
        <v>https://digital.lib.ecu.edu/61361</v>
      </c>
    </row>
    <row r="1280" spans="1:2" x14ac:dyDescent="0.25">
      <c r="A1280">
        <v>61360</v>
      </c>
      <c r="B1280" s="2" t="str">
        <f>HYPERLINK("https://digital.lib.ecu.edu/61360")</f>
        <v>https://digital.lib.ecu.edu/61360</v>
      </c>
    </row>
    <row r="1281" spans="1:2" x14ac:dyDescent="0.25">
      <c r="A1281">
        <v>61359</v>
      </c>
      <c r="B1281" s="2" t="str">
        <f>HYPERLINK("https://digital.lib.ecu.edu/61359")</f>
        <v>https://digital.lib.ecu.edu/61359</v>
      </c>
    </row>
    <row r="1282" spans="1:2" x14ac:dyDescent="0.25">
      <c r="A1282">
        <v>61358</v>
      </c>
      <c r="B1282" s="2" t="str">
        <f>HYPERLINK("https://digital.lib.ecu.edu/61358")</f>
        <v>https://digital.lib.ecu.edu/61358</v>
      </c>
    </row>
    <row r="1283" spans="1:2" x14ac:dyDescent="0.25">
      <c r="A1283">
        <v>61357</v>
      </c>
      <c r="B1283" s="2" t="str">
        <f>HYPERLINK("https://digital.lib.ecu.edu/61357")</f>
        <v>https://digital.lib.ecu.edu/61357</v>
      </c>
    </row>
    <row r="1284" spans="1:2" x14ac:dyDescent="0.25">
      <c r="A1284">
        <v>61356</v>
      </c>
      <c r="B1284" s="2" t="str">
        <f>HYPERLINK("https://digital.lib.ecu.edu/61356")</f>
        <v>https://digital.lib.ecu.edu/61356</v>
      </c>
    </row>
    <row r="1285" spans="1:2" x14ac:dyDescent="0.25">
      <c r="A1285">
        <v>61355</v>
      </c>
      <c r="B1285" s="2" t="str">
        <f>HYPERLINK("https://digital.lib.ecu.edu/61355")</f>
        <v>https://digital.lib.ecu.edu/61355</v>
      </c>
    </row>
    <row r="1286" spans="1:2" x14ac:dyDescent="0.25">
      <c r="A1286">
        <v>61354</v>
      </c>
      <c r="B1286" s="2" t="str">
        <f>HYPERLINK("https://digital.lib.ecu.edu/61354")</f>
        <v>https://digital.lib.ecu.edu/61354</v>
      </c>
    </row>
    <row r="1287" spans="1:2" x14ac:dyDescent="0.25">
      <c r="A1287">
        <v>61353</v>
      </c>
      <c r="B1287" s="2" t="str">
        <f>HYPERLINK("https://digital.lib.ecu.edu/61353")</f>
        <v>https://digital.lib.ecu.edu/61353</v>
      </c>
    </row>
    <row r="1288" spans="1:2" x14ac:dyDescent="0.25">
      <c r="A1288">
        <v>61352</v>
      </c>
      <c r="B1288" s="2" t="str">
        <f>HYPERLINK("https://digital.lib.ecu.edu/61352")</f>
        <v>https://digital.lib.ecu.edu/61352</v>
      </c>
    </row>
    <row r="1289" spans="1:2" x14ac:dyDescent="0.25">
      <c r="A1289">
        <v>61351</v>
      </c>
      <c r="B1289" s="2" t="str">
        <f>HYPERLINK("https://digital.lib.ecu.edu/61351")</f>
        <v>https://digital.lib.ecu.edu/61351</v>
      </c>
    </row>
    <row r="1290" spans="1:2" x14ac:dyDescent="0.25">
      <c r="A1290">
        <v>61350</v>
      </c>
      <c r="B1290" s="2" t="str">
        <f>HYPERLINK("https://digital.lib.ecu.edu/61350")</f>
        <v>https://digital.lib.ecu.edu/61350</v>
      </c>
    </row>
    <row r="1291" spans="1:2" x14ac:dyDescent="0.25">
      <c r="A1291">
        <v>61349</v>
      </c>
      <c r="B1291" s="2" t="str">
        <f>HYPERLINK("https://digital.lib.ecu.edu/61349")</f>
        <v>https://digital.lib.ecu.edu/61349</v>
      </c>
    </row>
    <row r="1292" spans="1:2" x14ac:dyDescent="0.25">
      <c r="A1292">
        <v>61348</v>
      </c>
      <c r="B1292" s="2" t="str">
        <f>HYPERLINK("https://digital.lib.ecu.edu/61348")</f>
        <v>https://digital.lib.ecu.edu/61348</v>
      </c>
    </row>
    <row r="1293" spans="1:2" x14ac:dyDescent="0.25">
      <c r="A1293">
        <v>61347</v>
      </c>
      <c r="B1293" s="2" t="str">
        <f>HYPERLINK("https://digital.lib.ecu.edu/61347")</f>
        <v>https://digital.lib.ecu.edu/61347</v>
      </c>
    </row>
    <row r="1294" spans="1:2" x14ac:dyDescent="0.25">
      <c r="A1294">
        <v>61346</v>
      </c>
      <c r="B1294" s="2" t="str">
        <f>HYPERLINK("https://digital.lib.ecu.edu/61346")</f>
        <v>https://digital.lib.ecu.edu/61346</v>
      </c>
    </row>
    <row r="1295" spans="1:2" x14ac:dyDescent="0.25">
      <c r="A1295">
        <v>61345</v>
      </c>
      <c r="B1295" s="2" t="str">
        <f>HYPERLINK("https://digital.lib.ecu.edu/61345")</f>
        <v>https://digital.lib.ecu.edu/61345</v>
      </c>
    </row>
    <row r="1296" spans="1:2" x14ac:dyDescent="0.25">
      <c r="A1296">
        <v>61344</v>
      </c>
      <c r="B1296" s="2" t="str">
        <f>HYPERLINK("https://digital.lib.ecu.edu/61344")</f>
        <v>https://digital.lib.ecu.edu/61344</v>
      </c>
    </row>
    <row r="1297" spans="1:2" x14ac:dyDescent="0.25">
      <c r="A1297">
        <v>61343</v>
      </c>
      <c r="B1297" s="2" t="str">
        <f>HYPERLINK("https://digital.lib.ecu.edu/61343")</f>
        <v>https://digital.lib.ecu.edu/61343</v>
      </c>
    </row>
    <row r="1298" spans="1:2" x14ac:dyDescent="0.25">
      <c r="A1298">
        <v>61342</v>
      </c>
      <c r="B1298" s="2" t="str">
        <f>HYPERLINK("https://digital.lib.ecu.edu/61342")</f>
        <v>https://digital.lib.ecu.edu/61342</v>
      </c>
    </row>
    <row r="1299" spans="1:2" x14ac:dyDescent="0.25">
      <c r="A1299">
        <v>61341</v>
      </c>
      <c r="B1299" s="2" t="str">
        <f>HYPERLINK("https://digital.lib.ecu.edu/61341")</f>
        <v>https://digital.lib.ecu.edu/61341</v>
      </c>
    </row>
    <row r="1300" spans="1:2" x14ac:dyDescent="0.25">
      <c r="A1300">
        <v>61340</v>
      </c>
      <c r="B1300" s="2" t="str">
        <f>HYPERLINK("https://digital.lib.ecu.edu/61340")</f>
        <v>https://digital.lib.ecu.edu/61340</v>
      </c>
    </row>
    <row r="1301" spans="1:2" x14ac:dyDescent="0.25">
      <c r="A1301">
        <v>61339</v>
      </c>
      <c r="B1301" s="2" t="str">
        <f>HYPERLINK("https://digital.lib.ecu.edu/61339")</f>
        <v>https://digital.lib.ecu.edu/61339</v>
      </c>
    </row>
    <row r="1302" spans="1:2" x14ac:dyDescent="0.25">
      <c r="A1302">
        <v>61338</v>
      </c>
      <c r="B1302" s="2" t="str">
        <f>HYPERLINK("https://digital.lib.ecu.edu/61338")</f>
        <v>https://digital.lib.ecu.edu/61338</v>
      </c>
    </row>
    <row r="1303" spans="1:2" x14ac:dyDescent="0.25">
      <c r="A1303">
        <v>61337</v>
      </c>
      <c r="B1303" s="2" t="str">
        <f>HYPERLINK("https://digital.lib.ecu.edu/61337")</f>
        <v>https://digital.lib.ecu.edu/61337</v>
      </c>
    </row>
    <row r="1304" spans="1:2" x14ac:dyDescent="0.25">
      <c r="A1304">
        <v>61336</v>
      </c>
      <c r="B1304" s="2" t="str">
        <f>HYPERLINK("https://digital.lib.ecu.edu/61336")</f>
        <v>https://digital.lib.ecu.edu/61336</v>
      </c>
    </row>
    <row r="1305" spans="1:2" x14ac:dyDescent="0.25">
      <c r="A1305">
        <v>61335</v>
      </c>
      <c r="B1305" s="2" t="str">
        <f>HYPERLINK("https://digital.lib.ecu.edu/61335")</f>
        <v>https://digital.lib.ecu.edu/61335</v>
      </c>
    </row>
    <row r="1306" spans="1:2" x14ac:dyDescent="0.25">
      <c r="A1306">
        <v>61334</v>
      </c>
      <c r="B1306" s="2" t="str">
        <f>HYPERLINK("https://digital.lib.ecu.edu/61334")</f>
        <v>https://digital.lib.ecu.edu/61334</v>
      </c>
    </row>
    <row r="1307" spans="1:2" x14ac:dyDescent="0.25">
      <c r="A1307">
        <v>61333</v>
      </c>
      <c r="B1307" s="2" t="str">
        <f>HYPERLINK("https://digital.lib.ecu.edu/61333")</f>
        <v>https://digital.lib.ecu.edu/61333</v>
      </c>
    </row>
    <row r="1308" spans="1:2" x14ac:dyDescent="0.25">
      <c r="A1308">
        <v>61332</v>
      </c>
      <c r="B1308" s="2" t="str">
        <f>HYPERLINK("https://digital.lib.ecu.edu/61332")</f>
        <v>https://digital.lib.ecu.edu/61332</v>
      </c>
    </row>
    <row r="1309" spans="1:2" x14ac:dyDescent="0.25">
      <c r="A1309">
        <v>61331</v>
      </c>
      <c r="B1309" s="2" t="str">
        <f>HYPERLINK("https://digital.lib.ecu.edu/61331")</f>
        <v>https://digital.lib.ecu.edu/61331</v>
      </c>
    </row>
    <row r="1310" spans="1:2" x14ac:dyDescent="0.25">
      <c r="A1310">
        <v>61330</v>
      </c>
      <c r="B1310" s="2" t="str">
        <f>HYPERLINK("https://digital.lib.ecu.edu/61330")</f>
        <v>https://digital.lib.ecu.edu/61330</v>
      </c>
    </row>
    <row r="1311" spans="1:2" x14ac:dyDescent="0.25">
      <c r="A1311">
        <v>61329</v>
      </c>
      <c r="B1311" s="2" t="str">
        <f>HYPERLINK("https://digital.lib.ecu.edu/61329")</f>
        <v>https://digital.lib.ecu.edu/61329</v>
      </c>
    </row>
    <row r="1312" spans="1:2" x14ac:dyDescent="0.25">
      <c r="A1312">
        <v>61328</v>
      </c>
      <c r="B1312" s="2" t="str">
        <f>HYPERLINK("https://digital.lib.ecu.edu/61328")</f>
        <v>https://digital.lib.ecu.edu/61328</v>
      </c>
    </row>
    <row r="1313" spans="1:2" x14ac:dyDescent="0.25">
      <c r="A1313">
        <v>61327</v>
      </c>
      <c r="B1313" s="2" t="str">
        <f>HYPERLINK("https://digital.lib.ecu.edu/61327")</f>
        <v>https://digital.lib.ecu.edu/61327</v>
      </c>
    </row>
    <row r="1314" spans="1:2" x14ac:dyDescent="0.25">
      <c r="A1314">
        <v>61326</v>
      </c>
      <c r="B1314" s="2" t="str">
        <f>HYPERLINK("https://digital.lib.ecu.edu/61326")</f>
        <v>https://digital.lib.ecu.edu/61326</v>
      </c>
    </row>
    <row r="1315" spans="1:2" x14ac:dyDescent="0.25">
      <c r="A1315">
        <v>61325</v>
      </c>
      <c r="B1315" s="2" t="str">
        <f>HYPERLINK("https://digital.lib.ecu.edu/61325")</f>
        <v>https://digital.lib.ecu.edu/61325</v>
      </c>
    </row>
    <row r="1316" spans="1:2" x14ac:dyDescent="0.25">
      <c r="A1316">
        <v>61324</v>
      </c>
      <c r="B1316" s="2" t="str">
        <f>HYPERLINK("https://digital.lib.ecu.edu/61324")</f>
        <v>https://digital.lib.ecu.edu/61324</v>
      </c>
    </row>
    <row r="1317" spans="1:2" x14ac:dyDescent="0.25">
      <c r="A1317">
        <v>61323</v>
      </c>
      <c r="B1317" s="2" t="str">
        <f>HYPERLINK("https://digital.lib.ecu.edu/61323")</f>
        <v>https://digital.lib.ecu.edu/61323</v>
      </c>
    </row>
    <row r="1318" spans="1:2" x14ac:dyDescent="0.25">
      <c r="A1318">
        <v>61322</v>
      </c>
      <c r="B1318" s="2" t="str">
        <f>HYPERLINK("https://digital.lib.ecu.edu/61322")</f>
        <v>https://digital.lib.ecu.edu/61322</v>
      </c>
    </row>
    <row r="1319" spans="1:2" x14ac:dyDescent="0.25">
      <c r="A1319">
        <v>61321</v>
      </c>
      <c r="B1319" s="2" t="str">
        <f>HYPERLINK("https://digital.lib.ecu.edu/61321")</f>
        <v>https://digital.lib.ecu.edu/61321</v>
      </c>
    </row>
    <row r="1320" spans="1:2" x14ac:dyDescent="0.25">
      <c r="A1320">
        <v>61320</v>
      </c>
      <c r="B1320" s="2" t="str">
        <f>HYPERLINK("https://digital.lib.ecu.edu/61320")</f>
        <v>https://digital.lib.ecu.edu/61320</v>
      </c>
    </row>
    <row r="1321" spans="1:2" x14ac:dyDescent="0.25">
      <c r="A1321">
        <v>61319</v>
      </c>
      <c r="B1321" s="2" t="str">
        <f>HYPERLINK("https://digital.lib.ecu.edu/61319")</f>
        <v>https://digital.lib.ecu.edu/61319</v>
      </c>
    </row>
    <row r="1322" spans="1:2" x14ac:dyDescent="0.25">
      <c r="A1322">
        <v>61318</v>
      </c>
      <c r="B1322" s="2" t="str">
        <f>HYPERLINK("https://digital.lib.ecu.edu/61318")</f>
        <v>https://digital.lib.ecu.edu/61318</v>
      </c>
    </row>
    <row r="1323" spans="1:2" x14ac:dyDescent="0.25">
      <c r="A1323">
        <v>61317</v>
      </c>
      <c r="B1323" s="2" t="str">
        <f>HYPERLINK("https://digital.lib.ecu.edu/61317")</f>
        <v>https://digital.lib.ecu.edu/61317</v>
      </c>
    </row>
    <row r="1324" spans="1:2" x14ac:dyDescent="0.25">
      <c r="A1324">
        <v>61316</v>
      </c>
      <c r="B1324" s="2" t="str">
        <f>HYPERLINK("https://digital.lib.ecu.edu/61316")</f>
        <v>https://digital.lib.ecu.edu/61316</v>
      </c>
    </row>
    <row r="1325" spans="1:2" x14ac:dyDescent="0.25">
      <c r="A1325">
        <v>61315</v>
      </c>
      <c r="B1325" s="2" t="str">
        <f>HYPERLINK("https://digital.lib.ecu.edu/61315")</f>
        <v>https://digital.lib.ecu.edu/61315</v>
      </c>
    </row>
    <row r="1326" spans="1:2" x14ac:dyDescent="0.25">
      <c r="A1326">
        <v>61314</v>
      </c>
      <c r="B1326" s="2" t="str">
        <f>HYPERLINK("https://digital.lib.ecu.edu/61314")</f>
        <v>https://digital.lib.ecu.edu/61314</v>
      </c>
    </row>
    <row r="1327" spans="1:2" x14ac:dyDescent="0.25">
      <c r="A1327">
        <v>61313</v>
      </c>
      <c r="B1327" s="2" t="str">
        <f>HYPERLINK("https://digital.lib.ecu.edu/61313")</f>
        <v>https://digital.lib.ecu.edu/61313</v>
      </c>
    </row>
    <row r="1328" spans="1:2" x14ac:dyDescent="0.25">
      <c r="A1328">
        <v>61312</v>
      </c>
      <c r="B1328" s="2" t="str">
        <f>HYPERLINK("https://digital.lib.ecu.edu/61312")</f>
        <v>https://digital.lib.ecu.edu/61312</v>
      </c>
    </row>
    <row r="1329" spans="1:2" x14ac:dyDescent="0.25">
      <c r="A1329">
        <v>61311</v>
      </c>
      <c r="B1329" s="2" t="str">
        <f>HYPERLINK("https://digital.lib.ecu.edu/61311")</f>
        <v>https://digital.lib.ecu.edu/61311</v>
      </c>
    </row>
    <row r="1330" spans="1:2" x14ac:dyDescent="0.25">
      <c r="A1330">
        <v>61310</v>
      </c>
      <c r="B1330" s="2" t="str">
        <f>HYPERLINK("https://digital.lib.ecu.edu/61310")</f>
        <v>https://digital.lib.ecu.edu/61310</v>
      </c>
    </row>
    <row r="1331" spans="1:2" x14ac:dyDescent="0.25">
      <c r="A1331">
        <v>61309</v>
      </c>
      <c r="B1331" s="2" t="str">
        <f>HYPERLINK("https://digital.lib.ecu.edu/61309")</f>
        <v>https://digital.lib.ecu.edu/61309</v>
      </c>
    </row>
    <row r="1332" spans="1:2" x14ac:dyDescent="0.25">
      <c r="A1332">
        <v>61308</v>
      </c>
      <c r="B1332" s="2" t="str">
        <f>HYPERLINK("https://digital.lib.ecu.edu/61308")</f>
        <v>https://digital.lib.ecu.edu/61308</v>
      </c>
    </row>
    <row r="1333" spans="1:2" x14ac:dyDescent="0.25">
      <c r="A1333">
        <v>61307</v>
      </c>
      <c r="B1333" s="2" t="str">
        <f>HYPERLINK("https://digital.lib.ecu.edu/61307")</f>
        <v>https://digital.lib.ecu.edu/61307</v>
      </c>
    </row>
    <row r="1334" spans="1:2" x14ac:dyDescent="0.25">
      <c r="A1334">
        <v>61306</v>
      </c>
      <c r="B1334" s="2" t="str">
        <f>HYPERLINK("https://digital.lib.ecu.edu/61306")</f>
        <v>https://digital.lib.ecu.edu/61306</v>
      </c>
    </row>
    <row r="1335" spans="1:2" x14ac:dyDescent="0.25">
      <c r="A1335">
        <v>61305</v>
      </c>
      <c r="B1335" s="2" t="str">
        <f>HYPERLINK("https://digital.lib.ecu.edu/61305")</f>
        <v>https://digital.lib.ecu.edu/61305</v>
      </c>
    </row>
    <row r="1336" spans="1:2" x14ac:dyDescent="0.25">
      <c r="A1336">
        <v>61304</v>
      </c>
      <c r="B1336" s="2" t="str">
        <f>HYPERLINK("https://digital.lib.ecu.edu/61304")</f>
        <v>https://digital.lib.ecu.edu/61304</v>
      </c>
    </row>
    <row r="1337" spans="1:2" x14ac:dyDescent="0.25">
      <c r="A1337">
        <v>61303</v>
      </c>
      <c r="B1337" s="2" t="str">
        <f>HYPERLINK("https://digital.lib.ecu.edu/61303")</f>
        <v>https://digital.lib.ecu.edu/61303</v>
      </c>
    </row>
    <row r="1338" spans="1:2" x14ac:dyDescent="0.25">
      <c r="A1338">
        <v>61302</v>
      </c>
      <c r="B1338" s="2" t="str">
        <f>HYPERLINK("https://digital.lib.ecu.edu/61302")</f>
        <v>https://digital.lib.ecu.edu/61302</v>
      </c>
    </row>
    <row r="1339" spans="1:2" x14ac:dyDescent="0.25">
      <c r="A1339">
        <v>61301</v>
      </c>
      <c r="B1339" s="2" t="str">
        <f>HYPERLINK("https://digital.lib.ecu.edu/61301")</f>
        <v>https://digital.lib.ecu.edu/61301</v>
      </c>
    </row>
    <row r="1340" spans="1:2" x14ac:dyDescent="0.25">
      <c r="A1340">
        <v>61300</v>
      </c>
      <c r="B1340" s="2" t="str">
        <f>HYPERLINK("https://digital.lib.ecu.edu/61300")</f>
        <v>https://digital.lib.ecu.edu/61300</v>
      </c>
    </row>
    <row r="1341" spans="1:2" x14ac:dyDescent="0.25">
      <c r="A1341">
        <v>61299</v>
      </c>
      <c r="B1341" s="2" t="str">
        <f>HYPERLINK("https://digital.lib.ecu.edu/61299")</f>
        <v>https://digital.lib.ecu.edu/61299</v>
      </c>
    </row>
    <row r="1342" spans="1:2" x14ac:dyDescent="0.25">
      <c r="A1342">
        <v>61298</v>
      </c>
      <c r="B1342" s="2" t="str">
        <f>HYPERLINK("https://digital.lib.ecu.edu/61298")</f>
        <v>https://digital.lib.ecu.edu/61298</v>
      </c>
    </row>
    <row r="1343" spans="1:2" x14ac:dyDescent="0.25">
      <c r="A1343">
        <v>61297</v>
      </c>
      <c r="B1343" s="2" t="str">
        <f>HYPERLINK("https://digital.lib.ecu.edu/61297")</f>
        <v>https://digital.lib.ecu.edu/61297</v>
      </c>
    </row>
    <row r="1344" spans="1:2" x14ac:dyDescent="0.25">
      <c r="A1344">
        <v>61296</v>
      </c>
      <c r="B1344" s="2" t="str">
        <f>HYPERLINK("https://digital.lib.ecu.edu/61296")</f>
        <v>https://digital.lib.ecu.edu/61296</v>
      </c>
    </row>
    <row r="1345" spans="1:2" x14ac:dyDescent="0.25">
      <c r="A1345">
        <v>61295</v>
      </c>
      <c r="B1345" s="2" t="str">
        <f>HYPERLINK("https://digital.lib.ecu.edu/61295")</f>
        <v>https://digital.lib.ecu.edu/61295</v>
      </c>
    </row>
    <row r="1346" spans="1:2" x14ac:dyDescent="0.25">
      <c r="A1346">
        <v>61294</v>
      </c>
      <c r="B1346" s="2" t="str">
        <f>HYPERLINK("https://digital.lib.ecu.edu/61294")</f>
        <v>https://digital.lib.ecu.edu/61294</v>
      </c>
    </row>
    <row r="1347" spans="1:2" x14ac:dyDescent="0.25">
      <c r="A1347">
        <v>61293</v>
      </c>
      <c r="B1347" s="2" t="str">
        <f>HYPERLINK("https://digital.lib.ecu.edu/61293")</f>
        <v>https://digital.lib.ecu.edu/61293</v>
      </c>
    </row>
    <row r="1348" spans="1:2" x14ac:dyDescent="0.25">
      <c r="A1348">
        <v>61292</v>
      </c>
      <c r="B1348" s="2" t="str">
        <f>HYPERLINK("https://digital.lib.ecu.edu/61292")</f>
        <v>https://digital.lib.ecu.edu/61292</v>
      </c>
    </row>
    <row r="1349" spans="1:2" x14ac:dyDescent="0.25">
      <c r="A1349">
        <v>61291</v>
      </c>
      <c r="B1349" s="2" t="str">
        <f>HYPERLINK("https://digital.lib.ecu.edu/61291")</f>
        <v>https://digital.lib.ecu.edu/61291</v>
      </c>
    </row>
    <row r="1350" spans="1:2" x14ac:dyDescent="0.25">
      <c r="A1350">
        <v>61290</v>
      </c>
      <c r="B1350" s="2" t="str">
        <f>HYPERLINK("https://digital.lib.ecu.edu/61290")</f>
        <v>https://digital.lib.ecu.edu/61290</v>
      </c>
    </row>
    <row r="1351" spans="1:2" x14ac:dyDescent="0.25">
      <c r="A1351">
        <v>61289</v>
      </c>
      <c r="B1351" s="2" t="str">
        <f>HYPERLINK("https://digital.lib.ecu.edu/61289")</f>
        <v>https://digital.lib.ecu.edu/61289</v>
      </c>
    </row>
    <row r="1352" spans="1:2" x14ac:dyDescent="0.25">
      <c r="A1352">
        <v>61288</v>
      </c>
      <c r="B1352" s="2" t="str">
        <f>HYPERLINK("https://digital.lib.ecu.edu/61288")</f>
        <v>https://digital.lib.ecu.edu/61288</v>
      </c>
    </row>
    <row r="1353" spans="1:2" x14ac:dyDescent="0.25">
      <c r="A1353">
        <v>61287</v>
      </c>
      <c r="B1353" s="2" t="str">
        <f>HYPERLINK("https://digital.lib.ecu.edu/61287")</f>
        <v>https://digital.lib.ecu.edu/61287</v>
      </c>
    </row>
    <row r="1354" spans="1:2" x14ac:dyDescent="0.25">
      <c r="A1354">
        <v>61286</v>
      </c>
      <c r="B1354" s="2" t="str">
        <f>HYPERLINK("https://digital.lib.ecu.edu/61286")</f>
        <v>https://digital.lib.ecu.edu/61286</v>
      </c>
    </row>
    <row r="1355" spans="1:2" x14ac:dyDescent="0.25">
      <c r="A1355">
        <v>61285</v>
      </c>
      <c r="B1355" s="2" t="str">
        <f>HYPERLINK("https://digital.lib.ecu.edu/61285")</f>
        <v>https://digital.lib.ecu.edu/61285</v>
      </c>
    </row>
    <row r="1356" spans="1:2" x14ac:dyDescent="0.25">
      <c r="A1356">
        <v>61284</v>
      </c>
      <c r="B1356" s="2" t="str">
        <f>HYPERLINK("https://digital.lib.ecu.edu/61284")</f>
        <v>https://digital.lib.ecu.edu/61284</v>
      </c>
    </row>
    <row r="1357" spans="1:2" x14ac:dyDescent="0.25">
      <c r="A1357">
        <v>61283</v>
      </c>
      <c r="B1357" s="2" t="str">
        <f>HYPERLINK("https://digital.lib.ecu.edu/61283")</f>
        <v>https://digital.lib.ecu.edu/61283</v>
      </c>
    </row>
    <row r="1358" spans="1:2" x14ac:dyDescent="0.25">
      <c r="A1358">
        <v>61282</v>
      </c>
      <c r="B1358" s="2" t="str">
        <f>HYPERLINK("https://digital.lib.ecu.edu/61282")</f>
        <v>https://digital.lib.ecu.edu/61282</v>
      </c>
    </row>
    <row r="1359" spans="1:2" x14ac:dyDescent="0.25">
      <c r="A1359">
        <v>61281</v>
      </c>
      <c r="B1359" s="2" t="str">
        <f>HYPERLINK("https://digital.lib.ecu.edu/61281")</f>
        <v>https://digital.lib.ecu.edu/61281</v>
      </c>
    </row>
    <row r="1360" spans="1:2" x14ac:dyDescent="0.25">
      <c r="A1360">
        <v>61280</v>
      </c>
      <c r="B1360" s="2" t="str">
        <f>HYPERLINK("https://digital.lib.ecu.edu/61280")</f>
        <v>https://digital.lib.ecu.edu/61280</v>
      </c>
    </row>
    <row r="1361" spans="1:2" x14ac:dyDescent="0.25">
      <c r="A1361">
        <v>61279</v>
      </c>
      <c r="B1361" s="2" t="str">
        <f>HYPERLINK("https://digital.lib.ecu.edu/61279")</f>
        <v>https://digital.lib.ecu.edu/61279</v>
      </c>
    </row>
    <row r="1362" spans="1:2" x14ac:dyDescent="0.25">
      <c r="A1362">
        <v>61278</v>
      </c>
      <c r="B1362" s="2" t="str">
        <f>HYPERLINK("https://digital.lib.ecu.edu/61278")</f>
        <v>https://digital.lib.ecu.edu/61278</v>
      </c>
    </row>
    <row r="1363" spans="1:2" x14ac:dyDescent="0.25">
      <c r="A1363">
        <v>61277</v>
      </c>
      <c r="B1363" s="2" t="str">
        <f>HYPERLINK("https://digital.lib.ecu.edu/61277")</f>
        <v>https://digital.lib.ecu.edu/61277</v>
      </c>
    </row>
    <row r="1364" spans="1:2" x14ac:dyDescent="0.25">
      <c r="A1364">
        <v>61276</v>
      </c>
      <c r="B1364" s="2" t="str">
        <f>HYPERLINK("https://digital.lib.ecu.edu/61276")</f>
        <v>https://digital.lib.ecu.edu/61276</v>
      </c>
    </row>
    <row r="1365" spans="1:2" x14ac:dyDescent="0.25">
      <c r="A1365">
        <v>61275</v>
      </c>
      <c r="B1365" s="2" t="str">
        <f>HYPERLINK("https://digital.lib.ecu.edu/61275")</f>
        <v>https://digital.lib.ecu.edu/61275</v>
      </c>
    </row>
    <row r="1366" spans="1:2" x14ac:dyDescent="0.25">
      <c r="A1366">
        <v>61274</v>
      </c>
      <c r="B1366" s="2" t="str">
        <f>HYPERLINK("https://digital.lib.ecu.edu/61274")</f>
        <v>https://digital.lib.ecu.edu/61274</v>
      </c>
    </row>
    <row r="1367" spans="1:2" x14ac:dyDescent="0.25">
      <c r="A1367">
        <v>61273</v>
      </c>
      <c r="B1367" s="2" t="str">
        <f>HYPERLINK("https://digital.lib.ecu.edu/61273")</f>
        <v>https://digital.lib.ecu.edu/61273</v>
      </c>
    </row>
    <row r="1368" spans="1:2" x14ac:dyDescent="0.25">
      <c r="A1368">
        <v>61272</v>
      </c>
      <c r="B1368" s="2" t="str">
        <f>HYPERLINK("https://digital.lib.ecu.edu/61272")</f>
        <v>https://digital.lib.ecu.edu/61272</v>
      </c>
    </row>
    <row r="1369" spans="1:2" x14ac:dyDescent="0.25">
      <c r="A1369">
        <v>61271</v>
      </c>
      <c r="B1369" s="2" t="str">
        <f>HYPERLINK("https://digital.lib.ecu.edu/61271")</f>
        <v>https://digital.lib.ecu.edu/61271</v>
      </c>
    </row>
    <row r="1370" spans="1:2" x14ac:dyDescent="0.25">
      <c r="A1370">
        <v>61270</v>
      </c>
      <c r="B1370" s="2" t="str">
        <f>HYPERLINK("https://digital.lib.ecu.edu/61270")</f>
        <v>https://digital.lib.ecu.edu/61270</v>
      </c>
    </row>
    <row r="1371" spans="1:2" x14ac:dyDescent="0.25">
      <c r="A1371">
        <v>61269</v>
      </c>
      <c r="B1371" s="2" t="str">
        <f>HYPERLINK("https://digital.lib.ecu.edu/61269")</f>
        <v>https://digital.lib.ecu.edu/61269</v>
      </c>
    </row>
    <row r="1372" spans="1:2" x14ac:dyDescent="0.25">
      <c r="A1372">
        <v>61268</v>
      </c>
      <c r="B1372" s="2" t="str">
        <f>HYPERLINK("https://digital.lib.ecu.edu/61268")</f>
        <v>https://digital.lib.ecu.edu/61268</v>
      </c>
    </row>
    <row r="1373" spans="1:2" x14ac:dyDescent="0.25">
      <c r="A1373">
        <v>61267</v>
      </c>
      <c r="B1373" s="2" t="str">
        <f>HYPERLINK("https://digital.lib.ecu.edu/61267")</f>
        <v>https://digital.lib.ecu.edu/61267</v>
      </c>
    </row>
    <row r="1374" spans="1:2" x14ac:dyDescent="0.25">
      <c r="A1374">
        <v>61266</v>
      </c>
      <c r="B1374" s="2" t="str">
        <f>HYPERLINK("https://digital.lib.ecu.edu/61266")</f>
        <v>https://digital.lib.ecu.edu/61266</v>
      </c>
    </row>
    <row r="1375" spans="1:2" x14ac:dyDescent="0.25">
      <c r="A1375">
        <v>61265</v>
      </c>
      <c r="B1375" s="2" t="str">
        <f>HYPERLINK("https://digital.lib.ecu.edu/61265")</f>
        <v>https://digital.lib.ecu.edu/61265</v>
      </c>
    </row>
    <row r="1376" spans="1:2" x14ac:dyDescent="0.25">
      <c r="A1376">
        <v>61264</v>
      </c>
      <c r="B1376" s="2" t="str">
        <f>HYPERLINK("https://digital.lib.ecu.edu/61264")</f>
        <v>https://digital.lib.ecu.edu/61264</v>
      </c>
    </row>
    <row r="1377" spans="1:2" x14ac:dyDescent="0.25">
      <c r="A1377">
        <v>61263</v>
      </c>
      <c r="B1377" s="2" t="str">
        <f>HYPERLINK("https://digital.lib.ecu.edu/61263")</f>
        <v>https://digital.lib.ecu.edu/61263</v>
      </c>
    </row>
    <row r="1378" spans="1:2" x14ac:dyDescent="0.25">
      <c r="A1378">
        <v>61262</v>
      </c>
      <c r="B1378" s="2" t="str">
        <f>HYPERLINK("https://digital.lib.ecu.edu/61262")</f>
        <v>https://digital.lib.ecu.edu/61262</v>
      </c>
    </row>
    <row r="1379" spans="1:2" x14ac:dyDescent="0.25">
      <c r="A1379">
        <v>61261</v>
      </c>
      <c r="B1379" s="2" t="str">
        <f>HYPERLINK("https://digital.lib.ecu.edu/61261")</f>
        <v>https://digital.lib.ecu.edu/61261</v>
      </c>
    </row>
    <row r="1380" spans="1:2" x14ac:dyDescent="0.25">
      <c r="A1380">
        <v>61260</v>
      </c>
      <c r="B1380" s="2" t="str">
        <f>HYPERLINK("https://digital.lib.ecu.edu/61260")</f>
        <v>https://digital.lib.ecu.edu/61260</v>
      </c>
    </row>
    <row r="1381" spans="1:2" x14ac:dyDescent="0.25">
      <c r="A1381">
        <v>61259</v>
      </c>
      <c r="B1381" s="2" t="str">
        <f>HYPERLINK("https://digital.lib.ecu.edu/61259")</f>
        <v>https://digital.lib.ecu.edu/61259</v>
      </c>
    </row>
    <row r="1382" spans="1:2" x14ac:dyDescent="0.25">
      <c r="A1382">
        <v>61258</v>
      </c>
      <c r="B1382" s="2" t="str">
        <f>HYPERLINK("https://digital.lib.ecu.edu/61258")</f>
        <v>https://digital.lib.ecu.edu/61258</v>
      </c>
    </row>
    <row r="1383" spans="1:2" x14ac:dyDescent="0.25">
      <c r="A1383">
        <v>61257</v>
      </c>
      <c r="B1383" s="2" t="str">
        <f>HYPERLINK("https://digital.lib.ecu.edu/61257")</f>
        <v>https://digital.lib.ecu.edu/61257</v>
      </c>
    </row>
    <row r="1384" spans="1:2" x14ac:dyDescent="0.25">
      <c r="A1384">
        <v>61256</v>
      </c>
      <c r="B1384" s="2" t="str">
        <f>HYPERLINK("https://digital.lib.ecu.edu/61256")</f>
        <v>https://digital.lib.ecu.edu/61256</v>
      </c>
    </row>
    <row r="1385" spans="1:2" x14ac:dyDescent="0.25">
      <c r="A1385">
        <v>61255</v>
      </c>
      <c r="B1385" s="2" t="str">
        <f>HYPERLINK("https://digital.lib.ecu.edu/61255")</f>
        <v>https://digital.lib.ecu.edu/61255</v>
      </c>
    </row>
    <row r="1386" spans="1:2" x14ac:dyDescent="0.25">
      <c r="A1386">
        <v>61254</v>
      </c>
      <c r="B1386" s="2" t="str">
        <f>HYPERLINK("https://digital.lib.ecu.edu/61254")</f>
        <v>https://digital.lib.ecu.edu/61254</v>
      </c>
    </row>
    <row r="1387" spans="1:2" x14ac:dyDescent="0.25">
      <c r="A1387">
        <v>61253</v>
      </c>
      <c r="B1387" s="2" t="str">
        <f>HYPERLINK("https://digital.lib.ecu.edu/61253")</f>
        <v>https://digital.lib.ecu.edu/61253</v>
      </c>
    </row>
    <row r="1388" spans="1:2" x14ac:dyDescent="0.25">
      <c r="A1388">
        <v>61252</v>
      </c>
      <c r="B1388" s="2" t="str">
        <f>HYPERLINK("https://digital.lib.ecu.edu/61252")</f>
        <v>https://digital.lib.ecu.edu/61252</v>
      </c>
    </row>
    <row r="1389" spans="1:2" x14ac:dyDescent="0.25">
      <c r="A1389">
        <v>61251</v>
      </c>
      <c r="B1389" s="2" t="str">
        <f>HYPERLINK("https://digital.lib.ecu.edu/61251")</f>
        <v>https://digital.lib.ecu.edu/61251</v>
      </c>
    </row>
    <row r="1390" spans="1:2" x14ac:dyDescent="0.25">
      <c r="A1390">
        <v>61250</v>
      </c>
      <c r="B1390" s="2" t="str">
        <f>HYPERLINK("https://digital.lib.ecu.edu/61250")</f>
        <v>https://digital.lib.ecu.edu/61250</v>
      </c>
    </row>
    <row r="1391" spans="1:2" x14ac:dyDescent="0.25">
      <c r="A1391">
        <v>61249</v>
      </c>
      <c r="B1391" s="2" t="str">
        <f>HYPERLINK("https://digital.lib.ecu.edu/61249")</f>
        <v>https://digital.lib.ecu.edu/61249</v>
      </c>
    </row>
    <row r="1392" spans="1:2" x14ac:dyDescent="0.25">
      <c r="A1392">
        <v>61248</v>
      </c>
      <c r="B1392" s="2" t="str">
        <f>HYPERLINK("https://digital.lib.ecu.edu/61248")</f>
        <v>https://digital.lib.ecu.edu/61248</v>
      </c>
    </row>
    <row r="1393" spans="1:2" x14ac:dyDescent="0.25">
      <c r="A1393">
        <v>61247</v>
      </c>
      <c r="B1393" s="2" t="str">
        <f>HYPERLINK("https://digital.lib.ecu.edu/61247")</f>
        <v>https://digital.lib.ecu.edu/61247</v>
      </c>
    </row>
    <row r="1394" spans="1:2" x14ac:dyDescent="0.25">
      <c r="A1394">
        <v>61246</v>
      </c>
      <c r="B1394" s="2" t="str">
        <f>HYPERLINK("https://digital.lib.ecu.edu/61246")</f>
        <v>https://digital.lib.ecu.edu/61246</v>
      </c>
    </row>
    <row r="1395" spans="1:2" x14ac:dyDescent="0.25">
      <c r="A1395">
        <v>61245</v>
      </c>
      <c r="B1395" s="2" t="str">
        <f>HYPERLINK("https://digital.lib.ecu.edu/61245")</f>
        <v>https://digital.lib.ecu.edu/61245</v>
      </c>
    </row>
    <row r="1396" spans="1:2" x14ac:dyDescent="0.25">
      <c r="A1396">
        <v>61244</v>
      </c>
      <c r="B1396" s="2" t="str">
        <f>HYPERLINK("https://digital.lib.ecu.edu/61244")</f>
        <v>https://digital.lib.ecu.edu/61244</v>
      </c>
    </row>
    <row r="1397" spans="1:2" x14ac:dyDescent="0.25">
      <c r="A1397">
        <v>61243</v>
      </c>
      <c r="B1397" s="2" t="str">
        <f>HYPERLINK("https://digital.lib.ecu.edu/61243")</f>
        <v>https://digital.lib.ecu.edu/61243</v>
      </c>
    </row>
    <row r="1398" spans="1:2" x14ac:dyDescent="0.25">
      <c r="A1398">
        <v>61242</v>
      </c>
      <c r="B1398" s="2" t="str">
        <f>HYPERLINK("https://digital.lib.ecu.edu/61242")</f>
        <v>https://digital.lib.ecu.edu/61242</v>
      </c>
    </row>
    <row r="1399" spans="1:2" x14ac:dyDescent="0.25">
      <c r="A1399">
        <v>61241</v>
      </c>
      <c r="B1399" s="2" t="str">
        <f>HYPERLINK("https://digital.lib.ecu.edu/61241")</f>
        <v>https://digital.lib.ecu.edu/61241</v>
      </c>
    </row>
    <row r="1400" spans="1:2" x14ac:dyDescent="0.25">
      <c r="A1400">
        <v>61240</v>
      </c>
      <c r="B1400" s="2" t="str">
        <f>HYPERLINK("https://digital.lib.ecu.edu/61240")</f>
        <v>https://digital.lib.ecu.edu/61240</v>
      </c>
    </row>
    <row r="1401" spans="1:2" x14ac:dyDescent="0.25">
      <c r="A1401">
        <v>61239</v>
      </c>
      <c r="B1401" s="2" t="str">
        <f>HYPERLINK("https://digital.lib.ecu.edu/61239")</f>
        <v>https://digital.lib.ecu.edu/61239</v>
      </c>
    </row>
    <row r="1402" spans="1:2" x14ac:dyDescent="0.25">
      <c r="A1402">
        <v>61238</v>
      </c>
      <c r="B1402" s="2" t="str">
        <f>HYPERLINK("https://digital.lib.ecu.edu/61238")</f>
        <v>https://digital.lib.ecu.edu/61238</v>
      </c>
    </row>
    <row r="1403" spans="1:2" x14ac:dyDescent="0.25">
      <c r="A1403">
        <v>61237</v>
      </c>
      <c r="B1403" s="2" t="str">
        <f>HYPERLINK("https://digital.lib.ecu.edu/61237")</f>
        <v>https://digital.lib.ecu.edu/61237</v>
      </c>
    </row>
    <row r="1404" spans="1:2" x14ac:dyDescent="0.25">
      <c r="A1404">
        <v>61236</v>
      </c>
      <c r="B1404" s="2" t="str">
        <f>HYPERLINK("https://digital.lib.ecu.edu/61236")</f>
        <v>https://digital.lib.ecu.edu/61236</v>
      </c>
    </row>
    <row r="1405" spans="1:2" x14ac:dyDescent="0.25">
      <c r="A1405">
        <v>61235</v>
      </c>
      <c r="B1405" s="2" t="str">
        <f>HYPERLINK("https://digital.lib.ecu.edu/61235")</f>
        <v>https://digital.lib.ecu.edu/61235</v>
      </c>
    </row>
    <row r="1406" spans="1:2" x14ac:dyDescent="0.25">
      <c r="A1406">
        <v>61234</v>
      </c>
      <c r="B1406" s="2" t="str">
        <f>HYPERLINK("https://digital.lib.ecu.edu/61234")</f>
        <v>https://digital.lib.ecu.edu/61234</v>
      </c>
    </row>
    <row r="1407" spans="1:2" x14ac:dyDescent="0.25">
      <c r="A1407">
        <v>61233</v>
      </c>
      <c r="B1407" s="2" t="str">
        <f>HYPERLINK("https://digital.lib.ecu.edu/61233")</f>
        <v>https://digital.lib.ecu.edu/61233</v>
      </c>
    </row>
    <row r="1408" spans="1:2" x14ac:dyDescent="0.25">
      <c r="A1408">
        <v>61232</v>
      </c>
      <c r="B1408" s="2" t="str">
        <f>HYPERLINK("https://digital.lib.ecu.edu/61232")</f>
        <v>https://digital.lib.ecu.edu/61232</v>
      </c>
    </row>
    <row r="1409" spans="1:2" x14ac:dyDescent="0.25">
      <c r="A1409">
        <v>61231</v>
      </c>
      <c r="B1409" s="2" t="str">
        <f>HYPERLINK("https://digital.lib.ecu.edu/61231")</f>
        <v>https://digital.lib.ecu.edu/61231</v>
      </c>
    </row>
    <row r="1410" spans="1:2" x14ac:dyDescent="0.25">
      <c r="A1410">
        <v>61230</v>
      </c>
      <c r="B1410" s="2" t="str">
        <f>HYPERLINK("https://digital.lib.ecu.edu/61230")</f>
        <v>https://digital.lib.ecu.edu/61230</v>
      </c>
    </row>
    <row r="1411" spans="1:2" x14ac:dyDescent="0.25">
      <c r="A1411">
        <v>61229</v>
      </c>
      <c r="B1411" s="2" t="str">
        <f>HYPERLINK("https://digital.lib.ecu.edu/61229")</f>
        <v>https://digital.lib.ecu.edu/61229</v>
      </c>
    </row>
    <row r="1412" spans="1:2" x14ac:dyDescent="0.25">
      <c r="A1412">
        <v>61228</v>
      </c>
      <c r="B1412" s="2" t="str">
        <f>HYPERLINK("https://digital.lib.ecu.edu/61228")</f>
        <v>https://digital.lib.ecu.edu/61228</v>
      </c>
    </row>
    <row r="1413" spans="1:2" x14ac:dyDescent="0.25">
      <c r="A1413">
        <v>61227</v>
      </c>
      <c r="B1413" s="2" t="str">
        <f>HYPERLINK("https://digital.lib.ecu.edu/61227")</f>
        <v>https://digital.lib.ecu.edu/61227</v>
      </c>
    </row>
    <row r="1414" spans="1:2" x14ac:dyDescent="0.25">
      <c r="A1414">
        <v>61226</v>
      </c>
      <c r="B1414" s="2" t="str">
        <f>HYPERLINK("https://digital.lib.ecu.edu/61226")</f>
        <v>https://digital.lib.ecu.edu/61226</v>
      </c>
    </row>
    <row r="1415" spans="1:2" x14ac:dyDescent="0.25">
      <c r="A1415">
        <v>61225</v>
      </c>
      <c r="B1415" s="2" t="str">
        <f>HYPERLINK("https://digital.lib.ecu.edu/61225")</f>
        <v>https://digital.lib.ecu.edu/61225</v>
      </c>
    </row>
    <row r="1416" spans="1:2" x14ac:dyDescent="0.25">
      <c r="A1416">
        <v>61224</v>
      </c>
      <c r="B1416" s="2" t="str">
        <f>HYPERLINK("https://digital.lib.ecu.edu/61224")</f>
        <v>https://digital.lib.ecu.edu/61224</v>
      </c>
    </row>
    <row r="1417" spans="1:2" x14ac:dyDescent="0.25">
      <c r="A1417">
        <v>61223</v>
      </c>
      <c r="B1417" s="2" t="str">
        <f>HYPERLINK("https://digital.lib.ecu.edu/61223")</f>
        <v>https://digital.lib.ecu.edu/61223</v>
      </c>
    </row>
    <row r="1418" spans="1:2" x14ac:dyDescent="0.25">
      <c r="A1418">
        <v>61222</v>
      </c>
      <c r="B1418" s="2" t="str">
        <f>HYPERLINK("https://digital.lib.ecu.edu/61222")</f>
        <v>https://digital.lib.ecu.edu/61222</v>
      </c>
    </row>
    <row r="1419" spans="1:2" x14ac:dyDescent="0.25">
      <c r="A1419">
        <v>61221</v>
      </c>
      <c r="B1419" s="2" t="str">
        <f>HYPERLINK("https://digital.lib.ecu.edu/61221")</f>
        <v>https://digital.lib.ecu.edu/61221</v>
      </c>
    </row>
    <row r="1420" spans="1:2" x14ac:dyDescent="0.25">
      <c r="A1420">
        <v>61220</v>
      </c>
      <c r="B1420" s="2" t="str">
        <f>HYPERLINK("https://digital.lib.ecu.edu/61220")</f>
        <v>https://digital.lib.ecu.edu/61220</v>
      </c>
    </row>
    <row r="1421" spans="1:2" x14ac:dyDescent="0.25">
      <c r="A1421">
        <v>61219</v>
      </c>
      <c r="B1421" s="2" t="str">
        <f>HYPERLINK("https://digital.lib.ecu.edu/61219")</f>
        <v>https://digital.lib.ecu.edu/61219</v>
      </c>
    </row>
    <row r="1422" spans="1:2" x14ac:dyDescent="0.25">
      <c r="A1422">
        <v>61218</v>
      </c>
      <c r="B1422" s="2" t="str">
        <f>HYPERLINK("https://digital.lib.ecu.edu/61218")</f>
        <v>https://digital.lib.ecu.edu/61218</v>
      </c>
    </row>
    <row r="1423" spans="1:2" x14ac:dyDescent="0.25">
      <c r="A1423">
        <v>61217</v>
      </c>
      <c r="B1423" s="2" t="str">
        <f>HYPERLINK("https://digital.lib.ecu.edu/61217")</f>
        <v>https://digital.lib.ecu.edu/61217</v>
      </c>
    </row>
    <row r="1424" spans="1:2" x14ac:dyDescent="0.25">
      <c r="A1424">
        <v>61216</v>
      </c>
      <c r="B1424" s="2" t="str">
        <f>HYPERLINK("https://digital.lib.ecu.edu/61216")</f>
        <v>https://digital.lib.ecu.edu/61216</v>
      </c>
    </row>
    <row r="1425" spans="1:2" x14ac:dyDescent="0.25">
      <c r="A1425">
        <v>61215</v>
      </c>
      <c r="B1425" s="2" t="str">
        <f>HYPERLINK("https://digital.lib.ecu.edu/61215")</f>
        <v>https://digital.lib.ecu.edu/61215</v>
      </c>
    </row>
    <row r="1426" spans="1:2" x14ac:dyDescent="0.25">
      <c r="A1426">
        <v>61214</v>
      </c>
      <c r="B1426" s="2" t="str">
        <f>HYPERLINK("https://digital.lib.ecu.edu/61214")</f>
        <v>https://digital.lib.ecu.edu/61214</v>
      </c>
    </row>
    <row r="1427" spans="1:2" x14ac:dyDescent="0.25">
      <c r="A1427">
        <v>61213</v>
      </c>
      <c r="B1427" s="2" t="str">
        <f>HYPERLINK("https://digital.lib.ecu.edu/61213")</f>
        <v>https://digital.lib.ecu.edu/61213</v>
      </c>
    </row>
    <row r="1428" spans="1:2" x14ac:dyDescent="0.25">
      <c r="A1428">
        <v>61212</v>
      </c>
      <c r="B1428" s="2" t="str">
        <f>HYPERLINK("https://digital.lib.ecu.edu/61212")</f>
        <v>https://digital.lib.ecu.edu/61212</v>
      </c>
    </row>
    <row r="1429" spans="1:2" x14ac:dyDescent="0.25">
      <c r="A1429">
        <v>61211</v>
      </c>
      <c r="B1429" s="2" t="str">
        <f>HYPERLINK("https://digital.lib.ecu.edu/61211")</f>
        <v>https://digital.lib.ecu.edu/61211</v>
      </c>
    </row>
    <row r="1430" spans="1:2" x14ac:dyDescent="0.25">
      <c r="A1430">
        <v>61210</v>
      </c>
      <c r="B1430" s="2" t="str">
        <f>HYPERLINK("https://digital.lib.ecu.edu/61210")</f>
        <v>https://digital.lib.ecu.edu/61210</v>
      </c>
    </row>
    <row r="1431" spans="1:2" x14ac:dyDescent="0.25">
      <c r="A1431">
        <v>61209</v>
      </c>
      <c r="B1431" s="2" t="str">
        <f>HYPERLINK("https://digital.lib.ecu.edu/61209")</f>
        <v>https://digital.lib.ecu.edu/61209</v>
      </c>
    </row>
    <row r="1432" spans="1:2" x14ac:dyDescent="0.25">
      <c r="A1432">
        <v>61208</v>
      </c>
      <c r="B1432" s="2" t="str">
        <f>HYPERLINK("https://digital.lib.ecu.edu/61208")</f>
        <v>https://digital.lib.ecu.edu/61208</v>
      </c>
    </row>
    <row r="1433" spans="1:2" x14ac:dyDescent="0.25">
      <c r="A1433">
        <v>61207</v>
      </c>
      <c r="B1433" s="2" t="str">
        <f>HYPERLINK("https://digital.lib.ecu.edu/61207")</f>
        <v>https://digital.lib.ecu.edu/61207</v>
      </c>
    </row>
    <row r="1434" spans="1:2" x14ac:dyDescent="0.25">
      <c r="A1434">
        <v>61206</v>
      </c>
      <c r="B1434" s="2" t="str">
        <f>HYPERLINK("https://digital.lib.ecu.edu/61206")</f>
        <v>https://digital.lib.ecu.edu/61206</v>
      </c>
    </row>
    <row r="1435" spans="1:2" x14ac:dyDescent="0.25">
      <c r="A1435">
        <v>61205</v>
      </c>
      <c r="B1435" s="2" t="str">
        <f>HYPERLINK("https://digital.lib.ecu.edu/61205")</f>
        <v>https://digital.lib.ecu.edu/61205</v>
      </c>
    </row>
    <row r="1436" spans="1:2" x14ac:dyDescent="0.25">
      <c r="A1436">
        <v>61204</v>
      </c>
      <c r="B1436" s="2" t="str">
        <f>HYPERLINK("https://digital.lib.ecu.edu/61204")</f>
        <v>https://digital.lib.ecu.edu/61204</v>
      </c>
    </row>
    <row r="1437" spans="1:2" x14ac:dyDescent="0.25">
      <c r="A1437">
        <v>61203</v>
      </c>
      <c r="B1437" s="2" t="str">
        <f>HYPERLINK("https://digital.lib.ecu.edu/61203")</f>
        <v>https://digital.lib.ecu.edu/61203</v>
      </c>
    </row>
    <row r="1438" spans="1:2" x14ac:dyDescent="0.25">
      <c r="A1438">
        <v>61202</v>
      </c>
      <c r="B1438" s="2" t="str">
        <f>HYPERLINK("https://digital.lib.ecu.edu/61202")</f>
        <v>https://digital.lib.ecu.edu/61202</v>
      </c>
    </row>
    <row r="1439" spans="1:2" x14ac:dyDescent="0.25">
      <c r="A1439">
        <v>61201</v>
      </c>
      <c r="B1439" s="2" t="str">
        <f>HYPERLINK("https://digital.lib.ecu.edu/61201")</f>
        <v>https://digital.lib.ecu.edu/61201</v>
      </c>
    </row>
    <row r="1440" spans="1:2" x14ac:dyDescent="0.25">
      <c r="A1440">
        <v>61200</v>
      </c>
      <c r="B1440" s="2" t="str">
        <f>HYPERLINK("https://digital.lib.ecu.edu/61200")</f>
        <v>https://digital.lib.ecu.edu/61200</v>
      </c>
    </row>
    <row r="1441" spans="1:2" x14ac:dyDescent="0.25">
      <c r="A1441">
        <v>61199</v>
      </c>
      <c r="B1441" s="2" t="str">
        <f>HYPERLINK("https://digital.lib.ecu.edu/61199")</f>
        <v>https://digital.lib.ecu.edu/61199</v>
      </c>
    </row>
    <row r="1442" spans="1:2" x14ac:dyDescent="0.25">
      <c r="A1442">
        <v>61198</v>
      </c>
      <c r="B1442" s="2" t="str">
        <f>HYPERLINK("https://digital.lib.ecu.edu/61198")</f>
        <v>https://digital.lib.ecu.edu/61198</v>
      </c>
    </row>
    <row r="1443" spans="1:2" x14ac:dyDescent="0.25">
      <c r="A1443">
        <v>61197</v>
      </c>
      <c r="B1443" s="2" t="str">
        <f>HYPERLINK("https://digital.lib.ecu.edu/61197")</f>
        <v>https://digital.lib.ecu.edu/61197</v>
      </c>
    </row>
    <row r="1444" spans="1:2" x14ac:dyDescent="0.25">
      <c r="A1444">
        <v>61196</v>
      </c>
      <c r="B1444" s="2" t="str">
        <f>HYPERLINK("https://digital.lib.ecu.edu/61196")</f>
        <v>https://digital.lib.ecu.edu/61196</v>
      </c>
    </row>
    <row r="1445" spans="1:2" x14ac:dyDescent="0.25">
      <c r="A1445">
        <v>61195</v>
      </c>
      <c r="B1445" s="2" t="str">
        <f>HYPERLINK("https://digital.lib.ecu.edu/61195")</f>
        <v>https://digital.lib.ecu.edu/61195</v>
      </c>
    </row>
    <row r="1446" spans="1:2" x14ac:dyDescent="0.25">
      <c r="A1446">
        <v>61194</v>
      </c>
      <c r="B1446" s="2" t="str">
        <f>HYPERLINK("https://digital.lib.ecu.edu/61194")</f>
        <v>https://digital.lib.ecu.edu/61194</v>
      </c>
    </row>
    <row r="1447" spans="1:2" x14ac:dyDescent="0.25">
      <c r="A1447">
        <v>61193</v>
      </c>
      <c r="B1447" s="2" t="str">
        <f>HYPERLINK("https://digital.lib.ecu.edu/61193")</f>
        <v>https://digital.lib.ecu.edu/61193</v>
      </c>
    </row>
    <row r="1448" spans="1:2" x14ac:dyDescent="0.25">
      <c r="A1448">
        <v>61192</v>
      </c>
      <c r="B1448" s="2" t="str">
        <f>HYPERLINK("https://digital.lib.ecu.edu/61192")</f>
        <v>https://digital.lib.ecu.edu/61192</v>
      </c>
    </row>
    <row r="1449" spans="1:2" x14ac:dyDescent="0.25">
      <c r="A1449">
        <v>61191</v>
      </c>
      <c r="B1449" s="2" t="str">
        <f>HYPERLINK("https://digital.lib.ecu.edu/61191")</f>
        <v>https://digital.lib.ecu.edu/61191</v>
      </c>
    </row>
    <row r="1450" spans="1:2" x14ac:dyDescent="0.25">
      <c r="A1450">
        <v>61190</v>
      </c>
      <c r="B1450" s="2" t="str">
        <f>HYPERLINK("https://digital.lib.ecu.edu/61190")</f>
        <v>https://digital.lib.ecu.edu/61190</v>
      </c>
    </row>
    <row r="1451" spans="1:2" x14ac:dyDescent="0.25">
      <c r="A1451">
        <v>61189</v>
      </c>
      <c r="B1451" s="2" t="str">
        <f>HYPERLINK("https://digital.lib.ecu.edu/61189")</f>
        <v>https://digital.lib.ecu.edu/61189</v>
      </c>
    </row>
    <row r="1452" spans="1:2" x14ac:dyDescent="0.25">
      <c r="A1452">
        <v>61188</v>
      </c>
      <c r="B1452" s="2" t="str">
        <f>HYPERLINK("https://digital.lib.ecu.edu/61188")</f>
        <v>https://digital.lib.ecu.edu/61188</v>
      </c>
    </row>
    <row r="1453" spans="1:2" x14ac:dyDescent="0.25">
      <c r="A1453">
        <v>61187</v>
      </c>
      <c r="B1453" s="2" t="str">
        <f>HYPERLINK("https://digital.lib.ecu.edu/61187")</f>
        <v>https://digital.lib.ecu.edu/61187</v>
      </c>
    </row>
    <row r="1454" spans="1:2" x14ac:dyDescent="0.25">
      <c r="A1454">
        <v>61186</v>
      </c>
      <c r="B1454" s="2" t="str">
        <f>HYPERLINK("https://digital.lib.ecu.edu/61186")</f>
        <v>https://digital.lib.ecu.edu/61186</v>
      </c>
    </row>
    <row r="1455" spans="1:2" x14ac:dyDescent="0.25">
      <c r="A1455">
        <v>61185</v>
      </c>
      <c r="B1455" s="2" t="str">
        <f>HYPERLINK("https://digital.lib.ecu.edu/61185")</f>
        <v>https://digital.lib.ecu.edu/61185</v>
      </c>
    </row>
    <row r="1456" spans="1:2" x14ac:dyDescent="0.25">
      <c r="A1456">
        <v>61184</v>
      </c>
      <c r="B1456" s="2" t="str">
        <f>HYPERLINK("https://digital.lib.ecu.edu/61184")</f>
        <v>https://digital.lib.ecu.edu/61184</v>
      </c>
    </row>
    <row r="1457" spans="1:2" x14ac:dyDescent="0.25">
      <c r="A1457">
        <v>61183</v>
      </c>
      <c r="B1457" s="2" t="str">
        <f>HYPERLINK("https://digital.lib.ecu.edu/61183")</f>
        <v>https://digital.lib.ecu.edu/61183</v>
      </c>
    </row>
    <row r="1458" spans="1:2" x14ac:dyDescent="0.25">
      <c r="A1458">
        <v>61182</v>
      </c>
      <c r="B1458" s="2" t="str">
        <f>HYPERLINK("https://digital.lib.ecu.edu/61182")</f>
        <v>https://digital.lib.ecu.edu/61182</v>
      </c>
    </row>
    <row r="1459" spans="1:2" x14ac:dyDescent="0.25">
      <c r="A1459">
        <v>61181</v>
      </c>
      <c r="B1459" s="2" t="str">
        <f>HYPERLINK("https://digital.lib.ecu.edu/61181")</f>
        <v>https://digital.lib.ecu.edu/61181</v>
      </c>
    </row>
    <row r="1460" spans="1:2" x14ac:dyDescent="0.25">
      <c r="A1460">
        <v>61180</v>
      </c>
      <c r="B1460" s="2" t="str">
        <f>HYPERLINK("https://digital.lib.ecu.edu/61180")</f>
        <v>https://digital.lib.ecu.edu/61180</v>
      </c>
    </row>
    <row r="1461" spans="1:2" x14ac:dyDescent="0.25">
      <c r="A1461">
        <v>61179</v>
      </c>
      <c r="B1461" s="2" t="str">
        <f>HYPERLINK("https://digital.lib.ecu.edu/61179")</f>
        <v>https://digital.lib.ecu.edu/61179</v>
      </c>
    </row>
    <row r="1462" spans="1:2" x14ac:dyDescent="0.25">
      <c r="A1462">
        <v>61178</v>
      </c>
      <c r="B1462" s="2" t="str">
        <f>HYPERLINK("https://digital.lib.ecu.edu/61178")</f>
        <v>https://digital.lib.ecu.edu/61178</v>
      </c>
    </row>
    <row r="1463" spans="1:2" x14ac:dyDescent="0.25">
      <c r="A1463">
        <v>61177</v>
      </c>
      <c r="B1463" s="2" t="str">
        <f>HYPERLINK("https://digital.lib.ecu.edu/61177")</f>
        <v>https://digital.lib.ecu.edu/61177</v>
      </c>
    </row>
    <row r="1464" spans="1:2" x14ac:dyDescent="0.25">
      <c r="A1464">
        <v>61176</v>
      </c>
      <c r="B1464" s="2" t="str">
        <f>HYPERLINK("https://digital.lib.ecu.edu/61176")</f>
        <v>https://digital.lib.ecu.edu/61176</v>
      </c>
    </row>
    <row r="1465" spans="1:2" x14ac:dyDescent="0.25">
      <c r="A1465">
        <v>61175</v>
      </c>
      <c r="B1465" s="2" t="str">
        <f>HYPERLINK("https://digital.lib.ecu.edu/61175")</f>
        <v>https://digital.lib.ecu.edu/61175</v>
      </c>
    </row>
    <row r="1466" spans="1:2" x14ac:dyDescent="0.25">
      <c r="A1466">
        <v>61174</v>
      </c>
      <c r="B1466" s="2" t="str">
        <f>HYPERLINK("https://digital.lib.ecu.edu/61174")</f>
        <v>https://digital.lib.ecu.edu/61174</v>
      </c>
    </row>
    <row r="1467" spans="1:2" x14ac:dyDescent="0.25">
      <c r="A1467">
        <v>61173</v>
      </c>
      <c r="B1467" s="2" t="str">
        <f>HYPERLINK("https://digital.lib.ecu.edu/61173")</f>
        <v>https://digital.lib.ecu.edu/61173</v>
      </c>
    </row>
    <row r="1468" spans="1:2" x14ac:dyDescent="0.25">
      <c r="A1468">
        <v>61172</v>
      </c>
      <c r="B1468" s="2" t="str">
        <f>HYPERLINK("https://digital.lib.ecu.edu/61172")</f>
        <v>https://digital.lib.ecu.edu/61172</v>
      </c>
    </row>
    <row r="1469" spans="1:2" x14ac:dyDescent="0.25">
      <c r="A1469">
        <v>61171</v>
      </c>
      <c r="B1469" s="2" t="str">
        <f>HYPERLINK("https://digital.lib.ecu.edu/61171")</f>
        <v>https://digital.lib.ecu.edu/61171</v>
      </c>
    </row>
    <row r="1470" spans="1:2" x14ac:dyDescent="0.25">
      <c r="A1470">
        <v>61170</v>
      </c>
      <c r="B1470" s="2" t="str">
        <f>HYPERLINK("https://digital.lib.ecu.edu/61170")</f>
        <v>https://digital.lib.ecu.edu/61170</v>
      </c>
    </row>
    <row r="1471" spans="1:2" x14ac:dyDescent="0.25">
      <c r="A1471">
        <v>61169</v>
      </c>
      <c r="B1471" s="2" t="str">
        <f>HYPERLINK("https://digital.lib.ecu.edu/61169")</f>
        <v>https://digital.lib.ecu.edu/61169</v>
      </c>
    </row>
    <row r="1472" spans="1:2" x14ac:dyDescent="0.25">
      <c r="A1472">
        <v>61168</v>
      </c>
      <c r="B1472" s="2" t="str">
        <f>HYPERLINK("https://digital.lib.ecu.edu/61168")</f>
        <v>https://digital.lib.ecu.edu/61168</v>
      </c>
    </row>
    <row r="1473" spans="1:2" x14ac:dyDescent="0.25">
      <c r="A1473">
        <v>61166</v>
      </c>
      <c r="B1473" s="2" t="str">
        <f>HYPERLINK("https://digital.lib.ecu.edu/61166")</f>
        <v>https://digital.lib.ecu.edu/61166</v>
      </c>
    </row>
    <row r="1474" spans="1:2" x14ac:dyDescent="0.25">
      <c r="A1474">
        <v>61165</v>
      </c>
      <c r="B1474" s="2" t="str">
        <f>HYPERLINK("https://digital.lib.ecu.edu/61165")</f>
        <v>https://digital.lib.ecu.edu/61165</v>
      </c>
    </row>
    <row r="1475" spans="1:2" x14ac:dyDescent="0.25">
      <c r="A1475">
        <v>61164</v>
      </c>
      <c r="B1475" s="2" t="str">
        <f>HYPERLINK("https://digital.lib.ecu.edu/61164")</f>
        <v>https://digital.lib.ecu.edu/61164</v>
      </c>
    </row>
    <row r="1476" spans="1:2" x14ac:dyDescent="0.25">
      <c r="A1476">
        <v>61163</v>
      </c>
      <c r="B1476" s="2" t="str">
        <f>HYPERLINK("https://digital.lib.ecu.edu/61163")</f>
        <v>https://digital.lib.ecu.edu/61163</v>
      </c>
    </row>
    <row r="1477" spans="1:2" x14ac:dyDescent="0.25">
      <c r="A1477">
        <v>61162</v>
      </c>
      <c r="B1477" s="2" t="str">
        <f>HYPERLINK("https://digital.lib.ecu.edu/61162")</f>
        <v>https://digital.lib.ecu.edu/61162</v>
      </c>
    </row>
    <row r="1478" spans="1:2" x14ac:dyDescent="0.25">
      <c r="A1478">
        <v>61161</v>
      </c>
      <c r="B1478" s="2" t="str">
        <f>HYPERLINK("https://digital.lib.ecu.edu/61161")</f>
        <v>https://digital.lib.ecu.edu/61161</v>
      </c>
    </row>
    <row r="1479" spans="1:2" x14ac:dyDescent="0.25">
      <c r="A1479">
        <v>61160</v>
      </c>
      <c r="B1479" s="2" t="str">
        <f>HYPERLINK("https://digital.lib.ecu.edu/61160")</f>
        <v>https://digital.lib.ecu.edu/61160</v>
      </c>
    </row>
    <row r="1480" spans="1:2" x14ac:dyDescent="0.25">
      <c r="A1480">
        <v>61156</v>
      </c>
      <c r="B1480" s="2" t="str">
        <f>HYPERLINK("https://digital.lib.ecu.edu/61156")</f>
        <v>https://digital.lib.ecu.edu/61156</v>
      </c>
    </row>
    <row r="1481" spans="1:2" x14ac:dyDescent="0.25">
      <c r="A1481">
        <v>61155</v>
      </c>
      <c r="B1481" s="2" t="str">
        <f>HYPERLINK("https://digital.lib.ecu.edu/61155")</f>
        <v>https://digital.lib.ecu.edu/61155</v>
      </c>
    </row>
    <row r="1482" spans="1:2" x14ac:dyDescent="0.25">
      <c r="A1482">
        <v>61154</v>
      </c>
      <c r="B1482" s="2" t="str">
        <f>HYPERLINK("https://digital.lib.ecu.edu/61154")</f>
        <v>https://digital.lib.ecu.edu/61154</v>
      </c>
    </row>
    <row r="1483" spans="1:2" x14ac:dyDescent="0.25">
      <c r="A1483">
        <v>61153</v>
      </c>
      <c r="B1483" s="2" t="str">
        <f>HYPERLINK("https://digital.lib.ecu.edu/61153")</f>
        <v>https://digital.lib.ecu.edu/61153</v>
      </c>
    </row>
    <row r="1484" spans="1:2" x14ac:dyDescent="0.25">
      <c r="A1484">
        <v>61152</v>
      </c>
      <c r="B1484" s="2" t="str">
        <f>HYPERLINK("https://digital.lib.ecu.edu/61152")</f>
        <v>https://digital.lib.ecu.edu/61152</v>
      </c>
    </row>
    <row r="1485" spans="1:2" x14ac:dyDescent="0.25">
      <c r="A1485">
        <v>61151</v>
      </c>
      <c r="B1485" s="2" t="str">
        <f>HYPERLINK("https://digital.lib.ecu.edu/61151")</f>
        <v>https://digital.lib.ecu.edu/61151</v>
      </c>
    </row>
    <row r="1486" spans="1:2" x14ac:dyDescent="0.25">
      <c r="A1486">
        <v>61150</v>
      </c>
      <c r="B1486" s="2" t="str">
        <f>HYPERLINK("https://digital.lib.ecu.edu/61150")</f>
        <v>https://digital.lib.ecu.edu/61150</v>
      </c>
    </row>
    <row r="1487" spans="1:2" x14ac:dyDescent="0.25">
      <c r="A1487">
        <v>61149</v>
      </c>
      <c r="B1487" s="2" t="str">
        <f>HYPERLINK("https://digital.lib.ecu.edu/61149")</f>
        <v>https://digital.lib.ecu.edu/61149</v>
      </c>
    </row>
    <row r="1488" spans="1:2" x14ac:dyDescent="0.25">
      <c r="A1488">
        <v>61148</v>
      </c>
      <c r="B1488" s="2" t="str">
        <f>HYPERLINK("https://digital.lib.ecu.edu/61148")</f>
        <v>https://digital.lib.ecu.edu/61148</v>
      </c>
    </row>
    <row r="1489" spans="1:2" x14ac:dyDescent="0.25">
      <c r="A1489">
        <v>61147</v>
      </c>
      <c r="B1489" s="2" t="str">
        <f>HYPERLINK("https://digital.lib.ecu.edu/61147")</f>
        <v>https://digital.lib.ecu.edu/61147</v>
      </c>
    </row>
    <row r="1490" spans="1:2" x14ac:dyDescent="0.25">
      <c r="A1490">
        <v>61146</v>
      </c>
      <c r="B1490" s="2" t="str">
        <f>HYPERLINK("https://digital.lib.ecu.edu/61146")</f>
        <v>https://digital.lib.ecu.edu/61146</v>
      </c>
    </row>
    <row r="1491" spans="1:2" x14ac:dyDescent="0.25">
      <c r="A1491">
        <v>61145</v>
      </c>
      <c r="B1491" s="2" t="str">
        <f>HYPERLINK("https://digital.lib.ecu.edu/61145")</f>
        <v>https://digital.lib.ecu.edu/61145</v>
      </c>
    </row>
    <row r="1492" spans="1:2" x14ac:dyDescent="0.25">
      <c r="A1492">
        <v>61144</v>
      </c>
      <c r="B1492" s="2" t="str">
        <f>HYPERLINK("https://digital.lib.ecu.edu/61144")</f>
        <v>https://digital.lib.ecu.edu/61144</v>
      </c>
    </row>
    <row r="1493" spans="1:2" x14ac:dyDescent="0.25">
      <c r="A1493">
        <v>61143</v>
      </c>
      <c r="B1493" s="2" t="str">
        <f>HYPERLINK("https://digital.lib.ecu.edu/61143")</f>
        <v>https://digital.lib.ecu.edu/61143</v>
      </c>
    </row>
    <row r="1494" spans="1:2" x14ac:dyDescent="0.25">
      <c r="A1494">
        <v>61142</v>
      </c>
      <c r="B1494" s="2" t="str">
        <f>HYPERLINK("https://digital.lib.ecu.edu/61142")</f>
        <v>https://digital.lib.ecu.edu/61142</v>
      </c>
    </row>
    <row r="1495" spans="1:2" x14ac:dyDescent="0.25">
      <c r="A1495">
        <v>61141</v>
      </c>
      <c r="B1495" s="2" t="str">
        <f>HYPERLINK("https://digital.lib.ecu.edu/61141")</f>
        <v>https://digital.lib.ecu.edu/61141</v>
      </c>
    </row>
    <row r="1496" spans="1:2" x14ac:dyDescent="0.25">
      <c r="A1496">
        <v>61140</v>
      </c>
      <c r="B1496" s="2" t="str">
        <f>HYPERLINK("https://digital.lib.ecu.edu/61140")</f>
        <v>https://digital.lib.ecu.edu/61140</v>
      </c>
    </row>
    <row r="1497" spans="1:2" x14ac:dyDescent="0.25">
      <c r="A1497">
        <v>61139</v>
      </c>
      <c r="B1497" s="2" t="str">
        <f>HYPERLINK("https://digital.lib.ecu.edu/61139")</f>
        <v>https://digital.lib.ecu.edu/61139</v>
      </c>
    </row>
    <row r="1498" spans="1:2" x14ac:dyDescent="0.25">
      <c r="A1498">
        <v>61138</v>
      </c>
      <c r="B1498" s="2" t="str">
        <f>HYPERLINK("https://digital.lib.ecu.edu/61138")</f>
        <v>https://digital.lib.ecu.edu/61138</v>
      </c>
    </row>
    <row r="1499" spans="1:2" x14ac:dyDescent="0.25">
      <c r="A1499">
        <v>61137</v>
      </c>
      <c r="B1499" s="2" t="str">
        <f>HYPERLINK("https://digital.lib.ecu.edu/61137")</f>
        <v>https://digital.lib.ecu.edu/61137</v>
      </c>
    </row>
    <row r="1500" spans="1:2" x14ac:dyDescent="0.25">
      <c r="A1500">
        <v>61136</v>
      </c>
      <c r="B1500" s="2" t="str">
        <f>HYPERLINK("https://digital.lib.ecu.edu/61136")</f>
        <v>https://digital.lib.ecu.edu/61136</v>
      </c>
    </row>
    <row r="1501" spans="1:2" x14ac:dyDescent="0.25">
      <c r="A1501">
        <v>61135</v>
      </c>
      <c r="B1501" s="2" t="str">
        <f>HYPERLINK("https://digital.lib.ecu.edu/61135")</f>
        <v>https://digital.lib.ecu.edu/61135</v>
      </c>
    </row>
    <row r="1502" spans="1:2" x14ac:dyDescent="0.25">
      <c r="A1502">
        <v>61134</v>
      </c>
      <c r="B1502" s="2" t="str">
        <f>HYPERLINK("https://digital.lib.ecu.edu/61134")</f>
        <v>https://digital.lib.ecu.edu/61134</v>
      </c>
    </row>
    <row r="1503" spans="1:2" x14ac:dyDescent="0.25">
      <c r="A1503">
        <v>61133</v>
      </c>
      <c r="B1503" s="2" t="str">
        <f>HYPERLINK("https://digital.lib.ecu.edu/61133")</f>
        <v>https://digital.lib.ecu.edu/61133</v>
      </c>
    </row>
    <row r="1504" spans="1:2" x14ac:dyDescent="0.25">
      <c r="A1504">
        <v>61132</v>
      </c>
      <c r="B1504" s="2" t="str">
        <f>HYPERLINK("https://digital.lib.ecu.edu/61132")</f>
        <v>https://digital.lib.ecu.edu/61132</v>
      </c>
    </row>
    <row r="1505" spans="1:2" x14ac:dyDescent="0.25">
      <c r="A1505">
        <v>61131</v>
      </c>
      <c r="B1505" s="2" t="str">
        <f>HYPERLINK("https://digital.lib.ecu.edu/61131")</f>
        <v>https://digital.lib.ecu.edu/61131</v>
      </c>
    </row>
    <row r="1506" spans="1:2" x14ac:dyDescent="0.25">
      <c r="A1506">
        <v>61130</v>
      </c>
      <c r="B1506" s="2" t="str">
        <f>HYPERLINK("https://digital.lib.ecu.edu/61130")</f>
        <v>https://digital.lib.ecu.edu/61130</v>
      </c>
    </row>
    <row r="1507" spans="1:2" x14ac:dyDescent="0.25">
      <c r="A1507">
        <v>61129</v>
      </c>
      <c r="B1507" s="2" t="str">
        <f>HYPERLINK("https://digital.lib.ecu.edu/61129")</f>
        <v>https://digital.lib.ecu.edu/61129</v>
      </c>
    </row>
    <row r="1508" spans="1:2" x14ac:dyDescent="0.25">
      <c r="A1508">
        <v>61128</v>
      </c>
      <c r="B1508" s="2" t="str">
        <f>HYPERLINK("https://digital.lib.ecu.edu/61128")</f>
        <v>https://digital.lib.ecu.edu/61128</v>
      </c>
    </row>
    <row r="1509" spans="1:2" x14ac:dyDescent="0.25">
      <c r="A1509">
        <v>61127</v>
      </c>
      <c r="B1509" s="2" t="str">
        <f>HYPERLINK("https://digital.lib.ecu.edu/61127")</f>
        <v>https://digital.lib.ecu.edu/61127</v>
      </c>
    </row>
    <row r="1510" spans="1:2" x14ac:dyDescent="0.25">
      <c r="A1510">
        <v>61126</v>
      </c>
      <c r="B1510" s="2" t="str">
        <f>HYPERLINK("https://digital.lib.ecu.edu/61126")</f>
        <v>https://digital.lib.ecu.edu/61126</v>
      </c>
    </row>
    <row r="1511" spans="1:2" x14ac:dyDescent="0.25">
      <c r="A1511">
        <v>61125</v>
      </c>
      <c r="B1511" s="2" t="str">
        <f>HYPERLINK("https://digital.lib.ecu.edu/61125")</f>
        <v>https://digital.lib.ecu.edu/61125</v>
      </c>
    </row>
    <row r="1512" spans="1:2" x14ac:dyDescent="0.25">
      <c r="A1512">
        <v>61124</v>
      </c>
      <c r="B1512" s="2" t="str">
        <f>HYPERLINK("https://digital.lib.ecu.edu/61124")</f>
        <v>https://digital.lib.ecu.edu/61124</v>
      </c>
    </row>
    <row r="1513" spans="1:2" x14ac:dyDescent="0.25">
      <c r="A1513">
        <v>61123</v>
      </c>
      <c r="B1513" s="2" t="str">
        <f>HYPERLINK("https://digital.lib.ecu.edu/61123")</f>
        <v>https://digital.lib.ecu.edu/61123</v>
      </c>
    </row>
    <row r="1514" spans="1:2" x14ac:dyDescent="0.25">
      <c r="A1514">
        <v>61122</v>
      </c>
      <c r="B1514" s="2" t="str">
        <f>HYPERLINK("https://digital.lib.ecu.edu/61122")</f>
        <v>https://digital.lib.ecu.edu/61122</v>
      </c>
    </row>
    <row r="1515" spans="1:2" x14ac:dyDescent="0.25">
      <c r="A1515">
        <v>61121</v>
      </c>
      <c r="B1515" s="2" t="str">
        <f>HYPERLINK("https://digital.lib.ecu.edu/61121")</f>
        <v>https://digital.lib.ecu.edu/61121</v>
      </c>
    </row>
    <row r="1516" spans="1:2" x14ac:dyDescent="0.25">
      <c r="A1516">
        <v>61120</v>
      </c>
      <c r="B1516" s="2" t="str">
        <f>HYPERLINK("https://digital.lib.ecu.edu/61120")</f>
        <v>https://digital.lib.ecu.edu/61120</v>
      </c>
    </row>
    <row r="1517" spans="1:2" x14ac:dyDescent="0.25">
      <c r="A1517">
        <v>61119</v>
      </c>
      <c r="B1517" s="2" t="str">
        <f>HYPERLINK("https://digital.lib.ecu.edu/61119")</f>
        <v>https://digital.lib.ecu.edu/61119</v>
      </c>
    </row>
    <row r="1518" spans="1:2" x14ac:dyDescent="0.25">
      <c r="A1518">
        <v>61118</v>
      </c>
      <c r="B1518" s="2" t="str">
        <f>HYPERLINK("https://digital.lib.ecu.edu/61118")</f>
        <v>https://digital.lib.ecu.edu/61118</v>
      </c>
    </row>
    <row r="1519" spans="1:2" x14ac:dyDescent="0.25">
      <c r="A1519">
        <v>61117</v>
      </c>
      <c r="B1519" s="2" t="str">
        <f>HYPERLINK("https://digital.lib.ecu.edu/61117")</f>
        <v>https://digital.lib.ecu.edu/61117</v>
      </c>
    </row>
    <row r="1520" spans="1:2" x14ac:dyDescent="0.25">
      <c r="A1520">
        <v>61116</v>
      </c>
      <c r="B1520" s="2" t="str">
        <f>HYPERLINK("https://digital.lib.ecu.edu/61116")</f>
        <v>https://digital.lib.ecu.edu/61116</v>
      </c>
    </row>
    <row r="1521" spans="1:2" x14ac:dyDescent="0.25">
      <c r="A1521">
        <v>61115</v>
      </c>
      <c r="B1521" s="2" t="str">
        <f>HYPERLINK("https://digital.lib.ecu.edu/61115")</f>
        <v>https://digital.lib.ecu.edu/61115</v>
      </c>
    </row>
    <row r="1522" spans="1:2" x14ac:dyDescent="0.25">
      <c r="A1522">
        <v>61114</v>
      </c>
      <c r="B1522" s="2" t="str">
        <f>HYPERLINK("https://digital.lib.ecu.edu/61114")</f>
        <v>https://digital.lib.ecu.edu/61114</v>
      </c>
    </row>
    <row r="1523" spans="1:2" x14ac:dyDescent="0.25">
      <c r="A1523">
        <v>61113</v>
      </c>
      <c r="B1523" s="2" t="str">
        <f>HYPERLINK("https://digital.lib.ecu.edu/61113")</f>
        <v>https://digital.lib.ecu.edu/61113</v>
      </c>
    </row>
    <row r="1524" spans="1:2" x14ac:dyDescent="0.25">
      <c r="A1524">
        <v>61112</v>
      </c>
      <c r="B1524" s="2" t="str">
        <f>HYPERLINK("https://digital.lib.ecu.edu/61112")</f>
        <v>https://digital.lib.ecu.edu/61112</v>
      </c>
    </row>
    <row r="1525" spans="1:2" x14ac:dyDescent="0.25">
      <c r="A1525">
        <v>61111</v>
      </c>
      <c r="B1525" s="2" t="str">
        <f>HYPERLINK("https://digital.lib.ecu.edu/61111")</f>
        <v>https://digital.lib.ecu.edu/61111</v>
      </c>
    </row>
    <row r="1526" spans="1:2" x14ac:dyDescent="0.25">
      <c r="A1526">
        <v>61110</v>
      </c>
      <c r="B1526" s="2" t="str">
        <f>HYPERLINK("https://digital.lib.ecu.edu/61110")</f>
        <v>https://digital.lib.ecu.edu/61110</v>
      </c>
    </row>
    <row r="1527" spans="1:2" x14ac:dyDescent="0.25">
      <c r="A1527">
        <v>61109</v>
      </c>
      <c r="B1527" s="2" t="str">
        <f>HYPERLINK("https://digital.lib.ecu.edu/61109")</f>
        <v>https://digital.lib.ecu.edu/61109</v>
      </c>
    </row>
    <row r="1528" spans="1:2" x14ac:dyDescent="0.25">
      <c r="A1528">
        <v>61108</v>
      </c>
      <c r="B1528" s="2" t="str">
        <f>HYPERLINK("https://digital.lib.ecu.edu/61108")</f>
        <v>https://digital.lib.ecu.edu/61108</v>
      </c>
    </row>
    <row r="1529" spans="1:2" x14ac:dyDescent="0.25">
      <c r="A1529">
        <v>61107</v>
      </c>
      <c r="B1529" s="2" t="str">
        <f>HYPERLINK("https://digital.lib.ecu.edu/61107")</f>
        <v>https://digital.lib.ecu.edu/61107</v>
      </c>
    </row>
    <row r="1530" spans="1:2" x14ac:dyDescent="0.25">
      <c r="A1530">
        <v>61106</v>
      </c>
      <c r="B1530" s="2" t="str">
        <f>HYPERLINK("https://digital.lib.ecu.edu/61106")</f>
        <v>https://digital.lib.ecu.edu/61106</v>
      </c>
    </row>
    <row r="1531" spans="1:2" x14ac:dyDescent="0.25">
      <c r="A1531">
        <v>61105</v>
      </c>
      <c r="B1531" s="2" t="str">
        <f>HYPERLINK("https://digital.lib.ecu.edu/61105")</f>
        <v>https://digital.lib.ecu.edu/61105</v>
      </c>
    </row>
    <row r="1532" spans="1:2" x14ac:dyDescent="0.25">
      <c r="A1532">
        <v>61104</v>
      </c>
      <c r="B1532" s="2" t="str">
        <f>HYPERLINK("https://digital.lib.ecu.edu/61104")</f>
        <v>https://digital.lib.ecu.edu/61104</v>
      </c>
    </row>
    <row r="1533" spans="1:2" x14ac:dyDescent="0.25">
      <c r="A1533">
        <v>61101</v>
      </c>
      <c r="B1533" s="2" t="str">
        <f>HYPERLINK("https://digital.lib.ecu.edu/61101")</f>
        <v>https://digital.lib.ecu.edu/61101</v>
      </c>
    </row>
    <row r="1534" spans="1:2" x14ac:dyDescent="0.25">
      <c r="A1534">
        <v>61100</v>
      </c>
      <c r="B1534" s="2" t="str">
        <f>HYPERLINK("https://digital.lib.ecu.edu/61100")</f>
        <v>https://digital.lib.ecu.edu/61100</v>
      </c>
    </row>
    <row r="1535" spans="1:2" x14ac:dyDescent="0.25">
      <c r="A1535">
        <v>61099</v>
      </c>
      <c r="B1535" s="2" t="str">
        <f>HYPERLINK("https://digital.lib.ecu.edu/61099")</f>
        <v>https://digital.lib.ecu.edu/61099</v>
      </c>
    </row>
    <row r="1536" spans="1:2" x14ac:dyDescent="0.25">
      <c r="A1536">
        <v>61098</v>
      </c>
      <c r="B1536" s="2" t="str">
        <f>HYPERLINK("https://digital.lib.ecu.edu/61098")</f>
        <v>https://digital.lib.ecu.edu/61098</v>
      </c>
    </row>
    <row r="1537" spans="1:2" x14ac:dyDescent="0.25">
      <c r="A1537">
        <v>61097</v>
      </c>
      <c r="B1537" s="2" t="str">
        <f>HYPERLINK("https://digital.lib.ecu.edu/61097")</f>
        <v>https://digital.lib.ecu.edu/61097</v>
      </c>
    </row>
    <row r="1538" spans="1:2" x14ac:dyDescent="0.25">
      <c r="A1538">
        <v>61096</v>
      </c>
      <c r="B1538" s="2" t="str">
        <f>HYPERLINK("https://digital.lib.ecu.edu/61096")</f>
        <v>https://digital.lib.ecu.edu/61096</v>
      </c>
    </row>
    <row r="1539" spans="1:2" x14ac:dyDescent="0.25">
      <c r="A1539">
        <v>61095</v>
      </c>
      <c r="B1539" s="2" t="str">
        <f>HYPERLINK("https://digital.lib.ecu.edu/61095")</f>
        <v>https://digital.lib.ecu.edu/61095</v>
      </c>
    </row>
    <row r="1540" spans="1:2" x14ac:dyDescent="0.25">
      <c r="A1540">
        <v>61094</v>
      </c>
      <c r="B1540" s="2" t="str">
        <f>HYPERLINK("https://digital.lib.ecu.edu/61094")</f>
        <v>https://digital.lib.ecu.edu/61094</v>
      </c>
    </row>
    <row r="1541" spans="1:2" x14ac:dyDescent="0.25">
      <c r="A1541">
        <v>61093</v>
      </c>
      <c r="B1541" s="2" t="str">
        <f>HYPERLINK("https://digital.lib.ecu.edu/61093")</f>
        <v>https://digital.lib.ecu.edu/61093</v>
      </c>
    </row>
    <row r="1542" spans="1:2" x14ac:dyDescent="0.25">
      <c r="A1542">
        <v>61092</v>
      </c>
      <c r="B1542" s="2" t="str">
        <f>HYPERLINK("https://digital.lib.ecu.edu/61092")</f>
        <v>https://digital.lib.ecu.edu/61092</v>
      </c>
    </row>
    <row r="1543" spans="1:2" x14ac:dyDescent="0.25">
      <c r="A1543">
        <v>61091</v>
      </c>
      <c r="B1543" s="2" t="str">
        <f>HYPERLINK("https://digital.lib.ecu.edu/61091")</f>
        <v>https://digital.lib.ecu.edu/61091</v>
      </c>
    </row>
    <row r="1544" spans="1:2" x14ac:dyDescent="0.25">
      <c r="A1544">
        <v>61090</v>
      </c>
      <c r="B1544" s="2" t="str">
        <f>HYPERLINK("https://digital.lib.ecu.edu/61090")</f>
        <v>https://digital.lib.ecu.edu/61090</v>
      </c>
    </row>
    <row r="1545" spans="1:2" x14ac:dyDescent="0.25">
      <c r="A1545">
        <v>61089</v>
      </c>
      <c r="B1545" s="2" t="str">
        <f>HYPERLINK("https://digital.lib.ecu.edu/61089")</f>
        <v>https://digital.lib.ecu.edu/61089</v>
      </c>
    </row>
    <row r="1546" spans="1:2" x14ac:dyDescent="0.25">
      <c r="A1546">
        <v>61088</v>
      </c>
      <c r="B1546" s="2" t="str">
        <f>HYPERLINK("https://digital.lib.ecu.edu/61088")</f>
        <v>https://digital.lib.ecu.edu/61088</v>
      </c>
    </row>
    <row r="1547" spans="1:2" x14ac:dyDescent="0.25">
      <c r="A1547">
        <v>61087</v>
      </c>
      <c r="B1547" s="2" t="str">
        <f>HYPERLINK("https://digital.lib.ecu.edu/61087")</f>
        <v>https://digital.lib.ecu.edu/61087</v>
      </c>
    </row>
    <row r="1548" spans="1:2" x14ac:dyDescent="0.25">
      <c r="A1548">
        <v>61086</v>
      </c>
      <c r="B1548" s="2" t="str">
        <f>HYPERLINK("https://digital.lib.ecu.edu/61086")</f>
        <v>https://digital.lib.ecu.edu/61086</v>
      </c>
    </row>
    <row r="1549" spans="1:2" x14ac:dyDescent="0.25">
      <c r="A1549">
        <v>61085</v>
      </c>
      <c r="B1549" s="2" t="str">
        <f>HYPERLINK("https://digital.lib.ecu.edu/61085")</f>
        <v>https://digital.lib.ecu.edu/61085</v>
      </c>
    </row>
    <row r="1550" spans="1:2" x14ac:dyDescent="0.25">
      <c r="A1550">
        <v>61084</v>
      </c>
      <c r="B1550" s="2" t="str">
        <f>HYPERLINK("https://digital.lib.ecu.edu/61084")</f>
        <v>https://digital.lib.ecu.edu/61084</v>
      </c>
    </row>
    <row r="1551" spans="1:2" x14ac:dyDescent="0.25">
      <c r="A1551">
        <v>61083</v>
      </c>
      <c r="B1551" s="2" t="str">
        <f>HYPERLINK("https://digital.lib.ecu.edu/61083")</f>
        <v>https://digital.lib.ecu.edu/61083</v>
      </c>
    </row>
    <row r="1552" spans="1:2" x14ac:dyDescent="0.25">
      <c r="A1552">
        <v>61082</v>
      </c>
      <c r="B1552" s="2" t="str">
        <f>HYPERLINK("https://digital.lib.ecu.edu/61082")</f>
        <v>https://digital.lib.ecu.edu/61082</v>
      </c>
    </row>
    <row r="1553" spans="1:2" x14ac:dyDescent="0.25">
      <c r="A1553">
        <v>61081</v>
      </c>
      <c r="B1553" s="2" t="str">
        <f>HYPERLINK("https://digital.lib.ecu.edu/61081")</f>
        <v>https://digital.lib.ecu.edu/61081</v>
      </c>
    </row>
    <row r="1554" spans="1:2" x14ac:dyDescent="0.25">
      <c r="A1554">
        <v>61080</v>
      </c>
      <c r="B1554" s="2" t="str">
        <f>HYPERLINK("https://digital.lib.ecu.edu/61080")</f>
        <v>https://digital.lib.ecu.edu/61080</v>
      </c>
    </row>
    <row r="1555" spans="1:2" x14ac:dyDescent="0.25">
      <c r="A1555">
        <v>61079</v>
      </c>
      <c r="B1555" s="2" t="str">
        <f>HYPERLINK("https://digital.lib.ecu.edu/61079")</f>
        <v>https://digital.lib.ecu.edu/61079</v>
      </c>
    </row>
    <row r="1556" spans="1:2" x14ac:dyDescent="0.25">
      <c r="A1556">
        <v>61078</v>
      </c>
      <c r="B1556" s="2" t="str">
        <f>HYPERLINK("https://digital.lib.ecu.edu/61078")</f>
        <v>https://digital.lib.ecu.edu/61078</v>
      </c>
    </row>
    <row r="1557" spans="1:2" x14ac:dyDescent="0.25">
      <c r="A1557">
        <v>61077</v>
      </c>
      <c r="B1557" s="2" t="str">
        <f>HYPERLINK("https://digital.lib.ecu.edu/61077")</f>
        <v>https://digital.lib.ecu.edu/61077</v>
      </c>
    </row>
    <row r="1558" spans="1:2" x14ac:dyDescent="0.25">
      <c r="A1558">
        <v>61074</v>
      </c>
      <c r="B1558" s="2" t="str">
        <f>HYPERLINK("https://digital.lib.ecu.edu/61074")</f>
        <v>https://digital.lib.ecu.edu/61074</v>
      </c>
    </row>
    <row r="1559" spans="1:2" x14ac:dyDescent="0.25">
      <c r="A1559">
        <v>61073</v>
      </c>
      <c r="B1559" s="2" t="str">
        <f>HYPERLINK("https://digital.lib.ecu.edu/61073")</f>
        <v>https://digital.lib.ecu.edu/61073</v>
      </c>
    </row>
    <row r="1560" spans="1:2" x14ac:dyDescent="0.25">
      <c r="A1560">
        <v>61072</v>
      </c>
      <c r="B1560" s="2" t="str">
        <f>HYPERLINK("https://digital.lib.ecu.edu/61072")</f>
        <v>https://digital.lib.ecu.edu/61072</v>
      </c>
    </row>
    <row r="1561" spans="1:2" x14ac:dyDescent="0.25">
      <c r="A1561">
        <v>61071</v>
      </c>
      <c r="B1561" s="2" t="str">
        <f>HYPERLINK("https://digital.lib.ecu.edu/61071")</f>
        <v>https://digital.lib.ecu.edu/61071</v>
      </c>
    </row>
    <row r="1562" spans="1:2" x14ac:dyDescent="0.25">
      <c r="A1562">
        <v>61070</v>
      </c>
      <c r="B1562" s="2" t="str">
        <f>HYPERLINK("https://digital.lib.ecu.edu/61070")</f>
        <v>https://digital.lib.ecu.edu/61070</v>
      </c>
    </row>
    <row r="1563" spans="1:2" x14ac:dyDescent="0.25">
      <c r="A1563">
        <v>61069</v>
      </c>
      <c r="B1563" s="2" t="str">
        <f>HYPERLINK("https://digital.lib.ecu.edu/61069")</f>
        <v>https://digital.lib.ecu.edu/61069</v>
      </c>
    </row>
    <row r="1564" spans="1:2" x14ac:dyDescent="0.25">
      <c r="A1564">
        <v>61068</v>
      </c>
      <c r="B1564" s="2" t="str">
        <f>HYPERLINK("https://digital.lib.ecu.edu/61068")</f>
        <v>https://digital.lib.ecu.edu/61068</v>
      </c>
    </row>
    <row r="1565" spans="1:2" x14ac:dyDescent="0.25">
      <c r="A1565">
        <v>61067</v>
      </c>
      <c r="B1565" s="2" t="str">
        <f>HYPERLINK("https://digital.lib.ecu.edu/61067")</f>
        <v>https://digital.lib.ecu.edu/61067</v>
      </c>
    </row>
    <row r="1566" spans="1:2" x14ac:dyDescent="0.25">
      <c r="A1566">
        <v>61066</v>
      </c>
      <c r="B1566" s="2" t="str">
        <f>HYPERLINK("https://digital.lib.ecu.edu/61066")</f>
        <v>https://digital.lib.ecu.edu/61066</v>
      </c>
    </row>
    <row r="1567" spans="1:2" x14ac:dyDescent="0.25">
      <c r="A1567">
        <v>61065</v>
      </c>
      <c r="B1567" s="2" t="str">
        <f>HYPERLINK("https://digital.lib.ecu.edu/61065")</f>
        <v>https://digital.lib.ecu.edu/61065</v>
      </c>
    </row>
    <row r="1568" spans="1:2" x14ac:dyDescent="0.25">
      <c r="A1568">
        <v>61064</v>
      </c>
      <c r="B1568" s="2" t="str">
        <f>HYPERLINK("https://digital.lib.ecu.edu/61064")</f>
        <v>https://digital.lib.ecu.edu/61064</v>
      </c>
    </row>
    <row r="1569" spans="1:2" x14ac:dyDescent="0.25">
      <c r="A1569">
        <v>61063</v>
      </c>
      <c r="B1569" s="2" t="str">
        <f>HYPERLINK("https://digital.lib.ecu.edu/61063")</f>
        <v>https://digital.lib.ecu.edu/61063</v>
      </c>
    </row>
    <row r="1570" spans="1:2" x14ac:dyDescent="0.25">
      <c r="A1570">
        <v>61062</v>
      </c>
      <c r="B1570" s="2" t="str">
        <f>HYPERLINK("https://digital.lib.ecu.edu/61062")</f>
        <v>https://digital.lib.ecu.edu/61062</v>
      </c>
    </row>
    <row r="1571" spans="1:2" x14ac:dyDescent="0.25">
      <c r="A1571">
        <v>61061</v>
      </c>
      <c r="B1571" s="2" t="str">
        <f>HYPERLINK("https://digital.lib.ecu.edu/61061")</f>
        <v>https://digital.lib.ecu.edu/61061</v>
      </c>
    </row>
    <row r="1572" spans="1:2" x14ac:dyDescent="0.25">
      <c r="A1572">
        <v>60972</v>
      </c>
      <c r="B1572" s="2" t="str">
        <f>HYPERLINK("https://digital.lib.ecu.edu/60972")</f>
        <v>https://digital.lib.ecu.edu/60972</v>
      </c>
    </row>
    <row r="1573" spans="1:2" x14ac:dyDescent="0.25">
      <c r="A1573">
        <v>60971</v>
      </c>
      <c r="B1573" s="2" t="str">
        <f>HYPERLINK("https://digital.lib.ecu.edu/60971")</f>
        <v>https://digital.lib.ecu.edu/60971</v>
      </c>
    </row>
    <row r="1574" spans="1:2" x14ac:dyDescent="0.25">
      <c r="A1574">
        <v>60970</v>
      </c>
      <c r="B1574" s="2" t="str">
        <f>HYPERLINK("https://digital.lib.ecu.edu/60970")</f>
        <v>https://digital.lib.ecu.edu/60970</v>
      </c>
    </row>
    <row r="1575" spans="1:2" x14ac:dyDescent="0.25">
      <c r="A1575">
        <v>60969</v>
      </c>
      <c r="B1575" s="2" t="str">
        <f>HYPERLINK("https://digital.lib.ecu.edu/60969")</f>
        <v>https://digital.lib.ecu.edu/60969</v>
      </c>
    </row>
    <row r="1576" spans="1:2" x14ac:dyDescent="0.25">
      <c r="A1576">
        <v>60968</v>
      </c>
      <c r="B1576" s="2" t="str">
        <f>HYPERLINK("https://digital.lib.ecu.edu/60968")</f>
        <v>https://digital.lib.ecu.edu/60968</v>
      </c>
    </row>
    <row r="1577" spans="1:2" x14ac:dyDescent="0.25">
      <c r="A1577">
        <v>60967</v>
      </c>
      <c r="B1577" s="2" t="str">
        <f>HYPERLINK("https://digital.lib.ecu.edu/60967")</f>
        <v>https://digital.lib.ecu.edu/60967</v>
      </c>
    </row>
    <row r="1578" spans="1:2" x14ac:dyDescent="0.25">
      <c r="A1578">
        <v>60966</v>
      </c>
      <c r="B1578" s="2" t="str">
        <f>HYPERLINK("https://digital.lib.ecu.edu/60966")</f>
        <v>https://digital.lib.ecu.edu/60966</v>
      </c>
    </row>
    <row r="1579" spans="1:2" x14ac:dyDescent="0.25">
      <c r="A1579">
        <v>60965</v>
      </c>
      <c r="B1579" s="2" t="str">
        <f>HYPERLINK("https://digital.lib.ecu.edu/60965")</f>
        <v>https://digital.lib.ecu.edu/60965</v>
      </c>
    </row>
    <row r="1580" spans="1:2" x14ac:dyDescent="0.25">
      <c r="A1580">
        <v>60964</v>
      </c>
      <c r="B1580" s="2" t="str">
        <f>HYPERLINK("https://digital.lib.ecu.edu/60964")</f>
        <v>https://digital.lib.ecu.edu/60964</v>
      </c>
    </row>
    <row r="1581" spans="1:2" x14ac:dyDescent="0.25">
      <c r="A1581">
        <v>60963</v>
      </c>
      <c r="B1581" s="2" t="str">
        <f>HYPERLINK("https://digital.lib.ecu.edu/60963")</f>
        <v>https://digital.lib.ecu.edu/60963</v>
      </c>
    </row>
    <row r="1582" spans="1:2" x14ac:dyDescent="0.25">
      <c r="A1582">
        <v>60962</v>
      </c>
      <c r="B1582" s="2" t="str">
        <f>HYPERLINK("https://digital.lib.ecu.edu/60962")</f>
        <v>https://digital.lib.ecu.edu/60962</v>
      </c>
    </row>
    <row r="1583" spans="1:2" x14ac:dyDescent="0.25">
      <c r="A1583">
        <v>60961</v>
      </c>
      <c r="B1583" s="2" t="str">
        <f>HYPERLINK("https://digital.lib.ecu.edu/60961")</f>
        <v>https://digital.lib.ecu.edu/60961</v>
      </c>
    </row>
    <row r="1584" spans="1:2" x14ac:dyDescent="0.25">
      <c r="A1584">
        <v>60637</v>
      </c>
      <c r="B1584" s="2" t="str">
        <f>HYPERLINK("https://digital.lib.ecu.edu/60637")</f>
        <v>https://digital.lib.ecu.edu/60637</v>
      </c>
    </row>
    <row r="1585" spans="1:2" x14ac:dyDescent="0.25">
      <c r="A1585">
        <v>60584</v>
      </c>
      <c r="B1585" s="2" t="str">
        <f>HYPERLINK("https://digital.lib.ecu.edu/60584")</f>
        <v>https://digital.lib.ecu.edu/60584</v>
      </c>
    </row>
    <row r="1586" spans="1:2" x14ac:dyDescent="0.25">
      <c r="A1586">
        <v>60583</v>
      </c>
      <c r="B1586" s="2" t="str">
        <f>HYPERLINK("https://digital.lib.ecu.edu/60583")</f>
        <v>https://digital.lib.ecu.edu/60583</v>
      </c>
    </row>
    <row r="1587" spans="1:2" x14ac:dyDescent="0.25">
      <c r="A1587">
        <v>60582</v>
      </c>
      <c r="B1587" s="2" t="str">
        <f>HYPERLINK("https://digital.lib.ecu.edu/60582")</f>
        <v>https://digital.lib.ecu.edu/60582</v>
      </c>
    </row>
    <row r="1588" spans="1:2" x14ac:dyDescent="0.25">
      <c r="A1588">
        <v>60581</v>
      </c>
      <c r="B1588" s="2" t="str">
        <f>HYPERLINK("https://digital.lib.ecu.edu/60581")</f>
        <v>https://digital.lib.ecu.edu/60581</v>
      </c>
    </row>
    <row r="1589" spans="1:2" x14ac:dyDescent="0.25">
      <c r="A1589">
        <v>60580</v>
      </c>
      <c r="B1589" s="2" t="str">
        <f>HYPERLINK("https://digital.lib.ecu.edu/60580")</f>
        <v>https://digital.lib.ecu.edu/60580</v>
      </c>
    </row>
    <row r="1590" spans="1:2" x14ac:dyDescent="0.25">
      <c r="A1590">
        <v>60579</v>
      </c>
      <c r="B1590" s="2" t="str">
        <f>HYPERLINK("https://digital.lib.ecu.edu/60579")</f>
        <v>https://digital.lib.ecu.edu/60579</v>
      </c>
    </row>
    <row r="1591" spans="1:2" x14ac:dyDescent="0.25">
      <c r="A1591">
        <v>60578</v>
      </c>
      <c r="B1591" s="2" t="str">
        <f>HYPERLINK("https://digital.lib.ecu.edu/60578")</f>
        <v>https://digital.lib.ecu.edu/60578</v>
      </c>
    </row>
    <row r="1592" spans="1:2" x14ac:dyDescent="0.25">
      <c r="A1592">
        <v>60577</v>
      </c>
      <c r="B1592" s="2" t="str">
        <f>HYPERLINK("https://digital.lib.ecu.edu/60577")</f>
        <v>https://digital.lib.ecu.edu/60577</v>
      </c>
    </row>
    <row r="1593" spans="1:2" x14ac:dyDescent="0.25">
      <c r="A1593">
        <v>60576</v>
      </c>
      <c r="B1593" s="2" t="str">
        <f>HYPERLINK("https://digital.lib.ecu.edu/60576")</f>
        <v>https://digital.lib.ecu.edu/60576</v>
      </c>
    </row>
    <row r="1594" spans="1:2" x14ac:dyDescent="0.25">
      <c r="A1594">
        <v>60575</v>
      </c>
      <c r="B1594" s="2" t="str">
        <f>HYPERLINK("https://digital.lib.ecu.edu/60575")</f>
        <v>https://digital.lib.ecu.edu/60575</v>
      </c>
    </row>
    <row r="1595" spans="1:2" x14ac:dyDescent="0.25">
      <c r="A1595">
        <v>60574</v>
      </c>
      <c r="B1595" s="2" t="str">
        <f>HYPERLINK("https://digital.lib.ecu.edu/60574")</f>
        <v>https://digital.lib.ecu.edu/60574</v>
      </c>
    </row>
    <row r="1596" spans="1:2" x14ac:dyDescent="0.25">
      <c r="A1596">
        <v>60573</v>
      </c>
      <c r="B1596" s="2" t="str">
        <f>HYPERLINK("https://digital.lib.ecu.edu/60573")</f>
        <v>https://digital.lib.ecu.edu/60573</v>
      </c>
    </row>
    <row r="1597" spans="1:2" x14ac:dyDescent="0.25">
      <c r="A1597">
        <v>60572</v>
      </c>
      <c r="B1597" s="2" t="str">
        <f>HYPERLINK("https://digital.lib.ecu.edu/60572")</f>
        <v>https://digital.lib.ecu.edu/60572</v>
      </c>
    </row>
    <row r="1598" spans="1:2" x14ac:dyDescent="0.25">
      <c r="A1598">
        <v>60571</v>
      </c>
      <c r="B1598" s="2" t="str">
        <f>HYPERLINK("https://digital.lib.ecu.edu/60571")</f>
        <v>https://digital.lib.ecu.edu/60571</v>
      </c>
    </row>
    <row r="1599" spans="1:2" x14ac:dyDescent="0.25">
      <c r="A1599">
        <v>60570</v>
      </c>
      <c r="B1599" s="2" t="str">
        <f>HYPERLINK("https://digital.lib.ecu.edu/60570")</f>
        <v>https://digital.lib.ecu.edu/60570</v>
      </c>
    </row>
    <row r="1600" spans="1:2" x14ac:dyDescent="0.25">
      <c r="A1600">
        <v>60569</v>
      </c>
      <c r="B1600" s="2" t="str">
        <f>HYPERLINK("https://digital.lib.ecu.edu/60569")</f>
        <v>https://digital.lib.ecu.edu/60569</v>
      </c>
    </row>
    <row r="1601" spans="1:2" x14ac:dyDescent="0.25">
      <c r="A1601">
        <v>60568</v>
      </c>
      <c r="B1601" s="2" t="str">
        <f>HYPERLINK("https://digital.lib.ecu.edu/60568")</f>
        <v>https://digital.lib.ecu.edu/60568</v>
      </c>
    </row>
    <row r="1602" spans="1:2" x14ac:dyDescent="0.25">
      <c r="A1602">
        <v>60566</v>
      </c>
      <c r="B1602" s="2" t="str">
        <f>HYPERLINK("https://digital.lib.ecu.edu/60566")</f>
        <v>https://digital.lib.ecu.edu/60566</v>
      </c>
    </row>
    <row r="1603" spans="1:2" x14ac:dyDescent="0.25">
      <c r="A1603">
        <v>66101</v>
      </c>
      <c r="B1603" s="2" t="str">
        <f>HYPERLINK("https://digital.lib.ecu.edu/66101")</f>
        <v>https://digital.lib.ecu.edu/66101</v>
      </c>
    </row>
    <row r="1604" spans="1:2" x14ac:dyDescent="0.25">
      <c r="A1604">
        <v>66032</v>
      </c>
      <c r="B1604" s="2" t="str">
        <f>HYPERLINK("https://digital.lib.ecu.edu/66032")</f>
        <v>https://digital.lib.ecu.edu/66032</v>
      </c>
    </row>
    <row r="1605" spans="1:2" x14ac:dyDescent="0.25">
      <c r="A1605">
        <v>66034</v>
      </c>
      <c r="B1605" s="2" t="str">
        <f>HYPERLINK("https://digital.lib.ecu.edu/66034")</f>
        <v>https://digital.lib.ecu.edu/66034</v>
      </c>
    </row>
    <row r="1606" spans="1:2" x14ac:dyDescent="0.25">
      <c r="A1606">
        <v>66035</v>
      </c>
      <c r="B1606" s="2" t="str">
        <f>HYPERLINK("https://digital.lib.ecu.edu/66035")</f>
        <v>https://digital.lib.ecu.edu/66035</v>
      </c>
    </row>
    <row r="1607" spans="1:2" x14ac:dyDescent="0.25">
      <c r="A1607">
        <v>66033</v>
      </c>
      <c r="B1607" s="2" t="str">
        <f>HYPERLINK("https://digital.lib.ecu.edu/66033")</f>
        <v>https://digital.lib.ecu.edu/66033</v>
      </c>
    </row>
    <row r="1608" spans="1:2" x14ac:dyDescent="0.25">
      <c r="A1608">
        <v>65945</v>
      </c>
      <c r="B1608" s="2" t="str">
        <f>HYPERLINK("https://digital.lib.ecu.edu/65945")</f>
        <v>https://digital.lib.ecu.edu/65945</v>
      </c>
    </row>
    <row r="1609" spans="1:2" x14ac:dyDescent="0.25">
      <c r="A1609">
        <v>65948</v>
      </c>
      <c r="B1609" s="2" t="str">
        <f>HYPERLINK("https://digital.lib.ecu.edu/65948")</f>
        <v>https://digital.lib.ecu.edu/65948</v>
      </c>
    </row>
    <row r="1610" spans="1:2" x14ac:dyDescent="0.25">
      <c r="A1610">
        <v>65946</v>
      </c>
      <c r="B1610" s="2" t="str">
        <f>HYPERLINK("https://digital.lib.ecu.edu/65946")</f>
        <v>https://digital.lib.ecu.edu/65946</v>
      </c>
    </row>
    <row r="1611" spans="1:2" x14ac:dyDescent="0.25">
      <c r="A1611">
        <v>65947</v>
      </c>
      <c r="B1611" s="2" t="str">
        <f>HYPERLINK("https://digital.lib.ecu.edu/65947")</f>
        <v>https://digital.lib.ecu.edu/65947</v>
      </c>
    </row>
    <row r="1612" spans="1:2" x14ac:dyDescent="0.25">
      <c r="A1612">
        <v>65588</v>
      </c>
      <c r="B1612" s="2" t="str">
        <f>HYPERLINK("https://digital.lib.ecu.edu/65588")</f>
        <v>https://digital.lib.ecu.edu/65588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PIDs</vt:lpstr>
    </vt:vector>
  </TitlesOfParts>
  <Company>ECU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Barricella, Joe</dc:creator>
  <cp:lastModifiedBy>Barricella, Joe</cp:lastModifiedBy>
  <dcterms:created xsi:type="dcterms:W3CDTF">2023-06-30T20:10:57Z</dcterms:created>
  <dcterms:modified xsi:type="dcterms:W3CDTF">2023-06-30T20:26:50Z</dcterms:modified>
</cp:coreProperties>
</file>